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1970" tabRatio="818" activeTab="5"/>
  </bookViews>
  <sheets>
    <sheet name="ข้อมูลพื้นฐานประเภทสอนสามัญ" sheetId="1" r:id="rId1"/>
    <sheet name="ข้อมูลการจัดตั้งโรงเรียน" sheetId="2" r:id="rId2"/>
    <sheet name="ข้อมูลครู" sheetId="3" r:id="rId3"/>
    <sheet name="ข้อมูลครู2" sheetId="4" r:id="rId4"/>
    <sheet name="ข้อมูลครูต่างชาติ" sheetId="5" r:id="rId5"/>
    <sheet name="ข้อมูลครูรายคน" sheetId="6" r:id="rId6"/>
    <sheet name="ข้อมูลครูผู้สอน บรรจุ-ไม่บรรจุ" sheetId="7" r:id="rId7"/>
    <sheet name="ข้อมูลครูแยกวุฒิ" sheetId="8" r:id="rId8"/>
    <sheet name="ข้อมูลครูรวม" sheetId="9" r:id="rId9"/>
    <sheet name="ข้อมูลนักเรียนก่อนประถม" sheetId="10" r:id="rId10"/>
    <sheet name="ข้อมูลนักเรียนประถม" sheetId="11" r:id="rId11"/>
    <sheet name="ข้อมูลนักเรียน ม.ต้น" sheetId="12" r:id="rId12"/>
    <sheet name="ข้อมูลนักเรียน ม.ปลาย" sheetId="13" r:id="rId13"/>
    <sheet name="ข้อมูลจำนวนนักเรียน" sheetId="14" r:id="rId14"/>
    <sheet name="ข้อมูลนักเรียนรวม" sheetId="15" r:id="rId15"/>
  </sheets>
  <externalReferences>
    <externalReference r:id="rId18"/>
  </externalReferences>
  <definedNames>
    <definedName name="_xlnm.Print_Titles" localSheetId="1">'ข้อมูลการจัดตั้งโรงเรียน'!$1:$6</definedName>
    <definedName name="_xlnm.Print_Titles" localSheetId="4">'ข้อมูลครูต่างชาติ'!$1:$9</definedName>
    <definedName name="_xlnm.Print_Titles" localSheetId="6">'ข้อมูลครูผู้สอน บรรจุ-ไม่บรรจุ'!$1:$6</definedName>
    <definedName name="_xlnm.Print_Titles" localSheetId="7">'ข้อมูลครูแยกวุฒิ'!$1:$6</definedName>
    <definedName name="_xlnm.Print_Titles" localSheetId="8">'ข้อมูลครูรวม'!$1:$6</definedName>
    <definedName name="_xlnm.Print_Titles" localSheetId="5">'ข้อมูลครูรายคน'!$1:$8</definedName>
    <definedName name="_xlnm.Print_Titles" localSheetId="13">'ข้อมูลจำนวนนักเรียน'!$1:$5</definedName>
    <definedName name="_xlnm.Print_Titles" localSheetId="11">'ข้อมูลนักเรียน ม.ต้น'!$1:$5</definedName>
    <definedName name="_xlnm.Print_Titles" localSheetId="9">'ข้อมูลนักเรียนก่อนประถม'!$1:$6</definedName>
    <definedName name="_xlnm.Print_Titles" localSheetId="10">'ข้อมูลนักเรียนประถม'!$1:$6</definedName>
    <definedName name="_xlnm.Print_Titles" localSheetId="0">'ข้อมูลพื้นฐานประเภทสอนสามัญ'!$1:$5</definedName>
  </definedNames>
  <calcPr fullCalcOnLoad="1"/>
</workbook>
</file>

<file path=xl/comments7.xml><?xml version="1.0" encoding="utf-8"?>
<comments xmlns="http://schemas.openxmlformats.org/spreadsheetml/2006/main">
  <authors>
    <author>User</author>
  </authors>
  <commentList>
    <comment ref="I2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<sst xmlns="http://schemas.openxmlformats.org/spreadsheetml/2006/main" count="12582" uniqueCount="2093">
  <si>
    <t>ที่</t>
  </si>
  <si>
    <t>ชื่อโรงเรียน</t>
  </si>
  <si>
    <t>ที่ตั้ง</t>
  </si>
  <si>
    <t>โทรศัพท์</t>
  </si>
  <si>
    <t>E-mail</t>
  </si>
  <si>
    <t>เว็ปไซด์</t>
  </si>
  <si>
    <t>ระดับที่เปิดสอน</t>
  </si>
  <si>
    <t>เลขที่ / ถนน</t>
  </si>
  <si>
    <t>ตำบล</t>
  </si>
  <si>
    <t>โรงเรียน</t>
  </si>
  <si>
    <t>สามัญ</t>
  </si>
  <si>
    <t>ศาสนา</t>
  </si>
  <si>
    <t>การจัดตั้งเป็นมูลนิธิ</t>
  </si>
  <si>
    <t>ผู้บริหารโรงเรียน</t>
  </si>
  <si>
    <t>วันที่ได้รับ</t>
  </si>
  <si>
    <t>ชื่อมูลนิธิ</t>
  </si>
  <si>
    <t>ผู้รับใบอนุญาต</t>
  </si>
  <si>
    <t>ผู้จัดการ</t>
  </si>
  <si>
    <t>ผู้อำนวยการ</t>
  </si>
  <si>
    <t>อนุญาต</t>
  </si>
  <si>
    <t>เพศ</t>
  </si>
  <si>
    <t>ก่อนประถม</t>
  </si>
  <si>
    <t>ประถมศึกษา</t>
  </si>
  <si>
    <t>มัธยมศึกษาตอนต้น</t>
  </si>
  <si>
    <t>มัธยมศึกษาตอนปลาย</t>
  </si>
  <si>
    <t>รวม</t>
  </si>
  <si>
    <t>ตอ</t>
  </si>
  <si>
    <t>อ.1</t>
  </si>
  <si>
    <t>อ.2</t>
  </si>
  <si>
    <t>อ.3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</si>
  <si>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</si>
  <si>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</si>
  <si>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</si>
  <si>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</si>
  <si>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</si>
  <si>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</si>
  <si>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</si>
  <si>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</si>
  <si>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</si>
  <si>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</si>
  <si>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</si>
  <si>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</si>
  <si>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ทั้งสิ้น</t>
  </si>
  <si>
    <t>วุฒิการศึกษา</t>
  </si>
  <si>
    <t>รวมทั้งหมด</t>
  </si>
  <si>
    <t>ชาย</t>
  </si>
  <si>
    <t>หญิง</t>
  </si>
  <si>
    <t>ผู้บริหาร</t>
  </si>
  <si>
    <t>ครูสอนสามัญ</t>
  </si>
  <si>
    <t>รวมครูทั้งหมด</t>
  </si>
  <si>
    <t>ข้าราชการ</t>
  </si>
  <si>
    <t>พนักงานราชการ</t>
  </si>
  <si>
    <t>ครูจ้างสอนที่บรรจุ</t>
  </si>
  <si>
    <t>ครูจ้างสอนไม่บรรจุ</t>
  </si>
  <si>
    <t>รวมครูสอนสามัญ</t>
  </si>
  <si>
    <t>พุทธ</t>
  </si>
  <si>
    <t>อิสลาม</t>
  </si>
  <si>
    <t>บรรจุ</t>
  </si>
  <si>
    <t>ไม่บรรจุ</t>
  </si>
  <si>
    <t>สนง.สช.อำเภอ</t>
  </si>
  <si>
    <t>ห้อง</t>
  </si>
  <si>
    <t>ชื่อ - สกุล</t>
  </si>
  <si>
    <t>ตำแหน่ง</t>
  </si>
  <si>
    <t>ประสบการณ์</t>
  </si>
  <si>
    <t>จบจาก</t>
  </si>
  <si>
    <t>วิชาเอก</t>
  </si>
  <si>
    <t>วิชาที่สอน</t>
  </si>
  <si>
    <t>การทำงาน</t>
  </si>
  <si>
    <t>(ปี)</t>
  </si>
  <si>
    <t>จำนวน</t>
  </si>
  <si>
    <t>นักเรียนที่รับได้</t>
  </si>
  <si>
    <t xml:space="preserve">ผู้ลงนามแทนมูลนิธิ  </t>
  </si>
  <si>
    <t>วุฒิการศึกษาของครูผู้สอน</t>
  </si>
  <si>
    <t>ป.เอก</t>
  </si>
  <si>
    <t>ป.โท</t>
  </si>
  <si>
    <t>ป.บัณฑิต</t>
  </si>
  <si>
    <t>ต่ำกว่าป.ตรี</t>
  </si>
  <si>
    <t>ต่ำกว่า ป.ตรี</t>
  </si>
  <si>
    <t>นับถือศาสนา</t>
  </si>
  <si>
    <t>สอนวิชาสามัญ</t>
  </si>
  <si>
    <t>สอนวิชาศาสนา</t>
  </si>
  <si>
    <t>เลขที่ใบประกอบวิชาชีพครู/</t>
  </si>
  <si>
    <t>ใบรับรองสิทธิ/ใบอนุญาตให้</t>
  </si>
  <si>
    <t>ได้รับเมื่อ</t>
  </si>
  <si>
    <t>ผ่อนผัน/ใบอนุญาตให้</t>
  </si>
  <si>
    <t>วัน/เดือน/ปี</t>
  </si>
  <si>
    <t>ปฏิบัติการสอน</t>
  </si>
  <si>
    <t>1</t>
  </si>
  <si>
    <t>บางนราวิทยา</t>
  </si>
  <si>
    <t>7 พฤษภาคม 2530</t>
  </si>
  <si>
    <t>บางนราวิทยาและ ประวิชเลาหะกุล</t>
  </si>
  <si>
    <t>นายอภิชัย  ลาภาโรจน์กิจ</t>
  </si>
  <si>
    <t>นายพีระ  เบญจมานนท์</t>
  </si>
  <si>
    <t>นางสาวจันทร์เพ็ญ  รงค์เดชประทีป</t>
  </si>
  <si>
    <t>2</t>
  </si>
  <si>
    <t>พิมานวิทย์นราธิวาส</t>
  </si>
  <si>
    <t xml:space="preserve"> 10 พฤษภาคม 2539</t>
  </si>
  <si>
    <t>นายปรัชญา  พิมานแมน</t>
  </si>
  <si>
    <t>3</t>
  </si>
  <si>
    <t>ราษฎร์วิทยา</t>
  </si>
  <si>
    <t>10 พฤศจิกายน 2505</t>
  </si>
  <si>
    <t>นางช้อย   มงคลรัตน์</t>
  </si>
  <si>
    <t>นายพิชัย   มงคลรัตน์</t>
  </si>
  <si>
    <t>นายจรงค์   หมื่นเมือง</t>
  </si>
  <si>
    <t>4</t>
  </si>
  <si>
    <t>สวนสวรรค์วิทยา</t>
  </si>
  <si>
    <t>18 พฤษภาคม 2530</t>
  </si>
  <si>
    <t>มูลนิธิอิสลามเพื่อการศึกษา</t>
  </si>
  <si>
    <t>นายอูมาร์  ตอยิบ</t>
  </si>
  <si>
    <t>นางสาวนิรอตีฟ๊ะ  นิจินิการี</t>
  </si>
  <si>
    <t>นายชัยวัฒน์  ยะแซ</t>
  </si>
  <si>
    <t>5</t>
  </si>
  <si>
    <t>ศรสมบูรณ์</t>
  </si>
  <si>
    <t xml:space="preserve"> 14 เมษายน 2526</t>
  </si>
  <si>
    <t xml:space="preserve"> -</t>
  </si>
  <si>
    <t>นายสมบูรณ์  พรหมศร</t>
  </si>
  <si>
    <t>นางสาวคนึงนิจ  แซ่ยี่</t>
  </si>
  <si>
    <t>สังกัด  สำนักงานการศึกษาเอกชนจังหวัดนราธิวาส</t>
  </si>
  <si>
    <t>บุคลากร</t>
  </si>
  <si>
    <t>ศาสนาอื่น</t>
  </si>
  <si>
    <t xml:space="preserve"> </t>
  </si>
  <si>
    <t xml:space="preserve">      ตารางที่ 3 ข้อมูลพื้นฐานของโรงเรียนเอกชนในระบบ  ประเภทสอนวิชาสามัญ  ปีการศึกษา  2556</t>
  </si>
  <si>
    <t>สังกัด สำนักงานการศึกษาเอกชนจังหวัดนราธิวาส</t>
  </si>
  <si>
    <t>อำเภอ</t>
  </si>
  <si>
    <t>164/  พิชิตบำรุง</t>
  </si>
  <si>
    <t>บางนาค</t>
  </si>
  <si>
    <t>เมือง</t>
  </si>
  <si>
    <t>073522624-5</t>
  </si>
  <si>
    <t>chanpen.rong@hotmail.com</t>
  </si>
  <si>
    <t>104 / ถ.ดาราวัฒน์</t>
  </si>
  <si>
    <t>073-514479</t>
  </si>
  <si>
    <t>pv_nara@hotmail.com</t>
  </si>
  <si>
    <t>www.pvnara.ac.th</t>
  </si>
  <si>
    <t>33/10  ถนนจำรูญนรา</t>
  </si>
  <si>
    <t>073-511561</t>
  </si>
  <si>
    <t>rw_nara@hotmail.co.th</t>
  </si>
  <si>
    <t>-</t>
  </si>
  <si>
    <t>073-512614</t>
  </si>
  <si>
    <t>suansawan@windowslive.com</t>
  </si>
  <si>
    <t>4/7 ถ.วอสเบียน</t>
  </si>
  <si>
    <t>073-511925</t>
  </si>
  <si>
    <t>sornsomboon@hotmail.com</t>
  </si>
  <si>
    <t>sornsomboon.net</t>
  </si>
  <si>
    <t>สช.อำเภอ</t>
  </si>
  <si>
    <t>เมืองนราธิวาส</t>
  </si>
  <si>
    <t>ยี่งอ</t>
  </si>
  <si>
    <t>บาเจาะ</t>
  </si>
  <si>
    <t>รือเสาะ</t>
  </si>
  <si>
    <t>ศรีสาคร</t>
  </si>
  <si>
    <t>สุไหงโกลก</t>
  </si>
  <si>
    <t>สุไหงปาดี</t>
  </si>
  <si>
    <t>แว้ง</t>
  </si>
  <si>
    <t>ตากใบ</t>
  </si>
  <si>
    <t>ระแงะ</t>
  </si>
  <si>
    <t>เจาะไอร้อง</t>
  </si>
  <si>
    <t>จะแนะ</t>
  </si>
  <si>
    <t>สุคิริน</t>
  </si>
  <si>
    <t>ป.ตรี  / ป.ตรี ครู</t>
  </si>
  <si>
    <t>ป.ตรี / ป.ตรี ครู</t>
  </si>
  <si>
    <t xml:space="preserve">อิสลาม </t>
  </si>
  <si>
    <t xml:space="preserve">  - </t>
  </si>
  <si>
    <t xml:space="preserve">     - </t>
  </si>
  <si>
    <t xml:space="preserve">  -  </t>
  </si>
  <si>
    <t xml:space="preserve"> - </t>
  </si>
  <si>
    <t>สัญชาติ</t>
  </si>
  <si>
    <t>เลขที่หนังสือ</t>
  </si>
  <si>
    <t>อายุ</t>
  </si>
  <si>
    <t>เดินทาง</t>
  </si>
  <si>
    <t>Miss Sheena Viray Vivar</t>
  </si>
  <si>
    <t>EB2243701</t>
  </si>
  <si>
    <t>ฟิลิปปินส์</t>
  </si>
  <si>
    <t xml:space="preserve">คริสต์ </t>
  </si>
  <si>
    <t>1 ปี</t>
  </si>
  <si>
    <t>ปริญญาตรี</t>
  </si>
  <si>
    <t>Philippine Normal University</t>
  </si>
  <si>
    <t>ประถมศึกษา (ภาษาอังกฤษ)</t>
  </si>
  <si>
    <t xml:space="preserve">Miss Irish Myrtle Rds. Martirez </t>
  </si>
  <si>
    <t>EB1125535</t>
  </si>
  <si>
    <t>Harris Memirial College</t>
  </si>
  <si>
    <t>Miss Merfa Lanaja Jien</t>
  </si>
  <si>
    <t>EB0454472</t>
  </si>
  <si>
    <t>2 ปี</t>
  </si>
  <si>
    <t>Notre dame of Kidapawan college</t>
  </si>
  <si>
    <t>Miss Jennifer de Castro Bukus</t>
  </si>
  <si>
    <t>EB4285678</t>
  </si>
  <si>
    <t>University of the Philippines Diliman</t>
  </si>
  <si>
    <t>ประถมศึกษา (วิทยาศาสตร์)</t>
  </si>
  <si>
    <t>Miss Jetrina Bandiola Laporga</t>
  </si>
  <si>
    <t>EB7056687</t>
  </si>
  <si>
    <t>3 เดือน</t>
  </si>
  <si>
    <t>Southern Bapitst College</t>
  </si>
  <si>
    <t>Miss Emielyn Gonzaga Esber</t>
  </si>
  <si>
    <t>EB7044851</t>
  </si>
  <si>
    <t>Central Mindanao Colleges</t>
  </si>
  <si>
    <t>การศึกษา</t>
  </si>
  <si>
    <t>นางโรซาลีน เจะสนิ</t>
  </si>
  <si>
    <t>761292521(GBR)</t>
  </si>
  <si>
    <t>อังกฤษ</t>
  </si>
  <si>
    <t>12 ปี</t>
  </si>
  <si>
    <t>ปวส.</t>
  </si>
  <si>
    <t>Tottenham college of London</t>
  </si>
  <si>
    <t>Oiploma in TEFLE.</t>
  </si>
  <si>
    <t>นางอาลีน  เบอร์นาซาฮัน เซโน</t>
  </si>
  <si>
    <t>xx2740196</t>
  </si>
  <si>
    <t>7 ปี</t>
  </si>
  <si>
    <t>Sourthern Mindanao College</t>
  </si>
  <si>
    <t>ปฐมวัย</t>
  </si>
  <si>
    <t>นางสาวรีซ่า  ดาตู มูนอส</t>
  </si>
  <si>
    <t>ww0229450</t>
  </si>
  <si>
    <t>pampanga Agricultural College</t>
  </si>
  <si>
    <t>วิทยาศาสตร์ทั่วไป</t>
  </si>
  <si>
    <t>นางแอลวีร่า นายัด เนวิโร</t>
  </si>
  <si>
    <t>xx3321028</t>
  </si>
  <si>
    <t>32 ปี</t>
  </si>
  <si>
    <t>ปริญญาโท</t>
  </si>
  <si>
    <t>นายโจพริล เรย์ ฟอร์แดน</t>
  </si>
  <si>
    <t>EB2141765</t>
  </si>
  <si>
    <t>Cotabato Foundation College</t>
  </si>
  <si>
    <t>ชีวะวิทยา</t>
  </si>
  <si>
    <t>6</t>
  </si>
  <si>
    <t>พิพัฒน์ทักษิณ</t>
  </si>
  <si>
    <t>1 ถนนเทศบาล 3</t>
  </si>
  <si>
    <t>073-591053</t>
  </si>
  <si>
    <t>pipattaksin@live.com</t>
  </si>
  <si>
    <t>www.pipattaksin.ac.th</t>
  </si>
  <si>
    <t>7</t>
  </si>
  <si>
    <t>อัลอีย๊ะวิทยา</t>
  </si>
  <si>
    <t>104/2</t>
  </si>
  <si>
    <t>ละหาร</t>
  </si>
  <si>
    <t>073-591844</t>
  </si>
  <si>
    <t>อ.1-ม.6</t>
  </si>
  <si>
    <t>17 พ.ค. 2499</t>
  </si>
  <si>
    <t>นายบุญฤทธิ์ โสพิกุล</t>
  </si>
  <si>
    <t>นางอุรวีวดี  โสพิกุล</t>
  </si>
  <si>
    <t>16 พ.ค. 2549</t>
  </si>
  <si>
    <t>มูลนิธิมรดกฟื้นฟูมรดกอิสลามฯ</t>
  </si>
  <si>
    <t>นายมาหะมะ  อาแว</t>
  </si>
  <si>
    <t>นายอารีฟ  อัสมะแอ</t>
  </si>
  <si>
    <t>ดารุลอามาน</t>
  </si>
  <si>
    <t>หมู่ 4</t>
  </si>
  <si>
    <t>ลุโบะสาวอ</t>
  </si>
  <si>
    <t>0883928546</t>
  </si>
  <si>
    <t>ü</t>
  </si>
  <si>
    <t>1 พฤษภาคม 2556</t>
  </si>
  <si>
    <t>นายอับดุลเราะห์ฮิม มาฮามะ</t>
  </si>
  <si>
    <t>นายสันห์ อุเซ็น</t>
  </si>
  <si>
    <t>อนุบาลรือเสาะ</t>
  </si>
  <si>
    <t>182/26</t>
  </si>
  <si>
    <t xml:space="preserve">รือเสาะ </t>
  </si>
  <si>
    <t>073-572411</t>
  </si>
  <si>
    <t>anubunruso@hotmail.com</t>
  </si>
  <si>
    <t>www.anubanrusoschool.com</t>
  </si>
  <si>
    <t>อ.1-ป.6</t>
  </si>
  <si>
    <t>รือเสาะวิทยา</t>
  </si>
  <si>
    <t>1 ถ.รือเสาะสนองกิจ</t>
  </si>
  <si>
    <t>รือเสาะออก</t>
  </si>
  <si>
    <t>073-571166</t>
  </si>
  <si>
    <t>rusowittaya@hotmail.com</t>
  </si>
  <si>
    <t>ศรีทักษิณ</t>
  </si>
  <si>
    <t>หมู่ 1 ถ.สุขาภาบาล 10</t>
  </si>
  <si>
    <t>073-571638</t>
  </si>
  <si>
    <t>staffpatriya@hotmail.com</t>
  </si>
  <si>
    <t>www.patriyaschool.com</t>
  </si>
  <si>
    <t>ภัทรียาอนุบาล</t>
  </si>
  <si>
    <t>368 ถ.สารกิจ</t>
  </si>
  <si>
    <t>073-571036</t>
  </si>
  <si>
    <t>อ.1-อ.3</t>
  </si>
  <si>
    <t>ดารุลอันวาร์</t>
  </si>
  <si>
    <t>70 ถ.รือเสาะ - สายบุรี</t>
  </si>
  <si>
    <t>สาวอ</t>
  </si>
  <si>
    <t>086-2878698</t>
  </si>
  <si>
    <t>darulanwar@hotmail.com</t>
  </si>
  <si>
    <t>สวรรค์วิทยาคาร</t>
  </si>
  <si>
    <t xml:space="preserve">247/6 </t>
  </si>
  <si>
    <t>073-571268</t>
  </si>
  <si>
    <t>sawanwityakhan@gmail.com</t>
  </si>
  <si>
    <t>นายวิเชษฐ์  ไทยทองนุ่ม</t>
  </si>
  <si>
    <t>นางถวิล ไทยทองนุ่ม</t>
  </si>
  <si>
    <t>นางสาวกัญญิกา  นฤมิตรภักดีพงศ์</t>
  </si>
  <si>
    <t>นายวสันต์  วังเวียงทอง</t>
  </si>
  <si>
    <t>นายภัทรียา  จารงค์</t>
  </si>
  <si>
    <t>นางภัทรียา  จารงค์</t>
  </si>
  <si>
    <t>นางนูรอาซะห์  อาแวบือซา</t>
  </si>
  <si>
    <t>นางอามีนาห์  หะยียามา</t>
  </si>
  <si>
    <t>ดารุลมคตาร์</t>
  </si>
  <si>
    <t>นายอาหาหมัดอับดุลห์ หะยีมะ</t>
  </si>
  <si>
    <t>นายปรีชา  หละเขียว</t>
  </si>
  <si>
    <t>นางนาตือเราะห์ หละเขียว</t>
  </si>
  <si>
    <t>นางซูรีดา ดือราแม</t>
  </si>
  <si>
    <t>น.ส.ฟอร์แดน เกล็นนี่ โรส ลานาเรีย</t>
  </si>
  <si>
    <t>XXX4725107</t>
  </si>
  <si>
    <t>คริสต์</t>
  </si>
  <si>
    <t>CFCST</t>
  </si>
  <si>
    <t>Agricultural  Education</t>
  </si>
  <si>
    <t>น.ส.อาร์ดิส เจน ลานาเรีย เมอร์คานซิล</t>
  </si>
  <si>
    <t>EB0012643</t>
  </si>
  <si>
    <t>Surigao Del Sur Polytechnic State College</t>
  </si>
  <si>
    <t>Business Administration</t>
  </si>
  <si>
    <t>ศรีสวรรค์วิทยา</t>
  </si>
  <si>
    <t>25/2 ม.8</t>
  </si>
  <si>
    <t>08-0872-9595</t>
  </si>
  <si>
    <t>tty1944@hotmail.com</t>
  </si>
  <si>
    <t>ก่อนประถม-ประถมศึกษา</t>
  </si>
  <si>
    <t>ญะบัลนูร</t>
  </si>
  <si>
    <t>60 ม.6</t>
  </si>
  <si>
    <t>ตะมะยูง</t>
  </si>
  <si>
    <t>jabalnoor_606@hotmail.com</t>
  </si>
  <si>
    <t>อ.1 - อ.3</t>
  </si>
  <si>
    <t>นายอาหมัดสุกรี  หะยีดาโอะ</t>
  </si>
  <si>
    <t>นายมะรูดิง  มูซอ</t>
  </si>
  <si>
    <t>นายอาซือรา  วานิ</t>
  </si>
  <si>
    <t>นายอัลมูรีเราะ  ซิมา</t>
  </si>
  <si>
    <t>รังผึ้ง</t>
  </si>
  <si>
    <t>1  ถ.บ้านตันหยงมะลิ</t>
  </si>
  <si>
    <t>สุไหงโก-ลก</t>
  </si>
  <si>
    <t>073-647184-6</t>
  </si>
  <si>
    <t>rungpung@thaimail.com</t>
  </si>
  <si>
    <t>www.rungpung.com</t>
  </si>
  <si>
    <t>อ.1-ม.3</t>
  </si>
  <si>
    <t>ผดุงวิทย์</t>
  </si>
  <si>
    <t xml:space="preserve"> 4  ซอย 3  ถ.เจริญเขต</t>
  </si>
  <si>
    <t xml:space="preserve">073-611261 </t>
  </si>
  <si>
    <t>Padungvit_09@hotmail.com</t>
  </si>
  <si>
    <t>บุณยลาภนฤมิต</t>
  </si>
  <si>
    <t>771  ถ.ประชาวิวัฒน์</t>
  </si>
  <si>
    <t>073-630717</t>
  </si>
  <si>
    <t>Bunyalarp@hotmail.com</t>
  </si>
  <si>
    <t>www.Bunyalarp.com</t>
  </si>
  <si>
    <t>เกษมทรัพย์</t>
  </si>
  <si>
    <t>143/9  หมู่ 5  ถ.ปาเสมัส</t>
  </si>
  <si>
    <t>ปาเสมัส</t>
  </si>
  <si>
    <t>073-612255</t>
  </si>
  <si>
    <t>Decha_ksup@hotmail.com</t>
  </si>
  <si>
    <t>อนุบาลบ้านสุชาดา</t>
  </si>
  <si>
    <t>51  ถ.ทรายทอง 3</t>
  </si>
  <si>
    <t>073-611199</t>
  </si>
  <si>
    <t>ดารุลฟุรกอน</t>
  </si>
  <si>
    <t>มูโนะ</t>
  </si>
  <si>
    <t>073-621092</t>
  </si>
  <si>
    <t>tahfizulfurqan@yahoo.com</t>
  </si>
  <si>
    <t>www.tahfizfurqan.com</t>
  </si>
  <si>
    <t>ป.1-ป.6</t>
  </si>
  <si>
    <t>นายปราโมทย์  สิมศิริวงศ์</t>
  </si>
  <si>
    <t>นางสาวแสงเทียน  สิมศิริวงศ์</t>
  </si>
  <si>
    <t>นางสาวกัญจนลักษณ์  จิตต์ภักดี</t>
  </si>
  <si>
    <t>นางวีระวรรณ  เตียวตระกูล</t>
  </si>
  <si>
    <t>นายเรวัต  บุญครองเขต</t>
  </si>
  <si>
    <t>นางสาวสุแอนนา บุญครองเขต</t>
  </si>
  <si>
    <t>นางสุชาดา  เกษมทรัพย์</t>
  </si>
  <si>
    <t>นายเดชา  เกษมทรัพย์</t>
  </si>
  <si>
    <t>นางเพ็ญศรี  เกษมทรัพย์</t>
  </si>
  <si>
    <t>นายนพนอบ  เกษมทรัพย์</t>
  </si>
  <si>
    <t>นางสาวมาลินี  ทิพเศษ</t>
  </si>
  <si>
    <t>นายมูฮำมัดรอสาลี หะยีดือราแม</t>
  </si>
  <si>
    <t>นางสาวรอบีอ๊ะ  หะยีดือราแม</t>
  </si>
  <si>
    <t>นายสิทธิยา  มามะ</t>
  </si>
  <si>
    <t>SIMON AARONSON</t>
  </si>
  <si>
    <t>GBR 707725548</t>
  </si>
  <si>
    <t>British</t>
  </si>
  <si>
    <t>Nis</t>
  </si>
  <si>
    <t>High School</t>
  </si>
  <si>
    <t>Cambritdge University (UK)</t>
  </si>
  <si>
    <t>Master of low</t>
  </si>
  <si>
    <t>DOUGLAS LOUIS LIAU</t>
  </si>
  <si>
    <t>malaysia</t>
  </si>
  <si>
    <t>Phoenix University (US)</t>
  </si>
  <si>
    <t>Bachelor Degree of Interior Dessign</t>
  </si>
  <si>
    <t>Nelia   G.  Alli</t>
  </si>
  <si>
    <t>EB 7277040</t>
  </si>
  <si>
    <t>Filipino</t>
  </si>
  <si>
    <t>R.Catholic</t>
  </si>
  <si>
    <t>BSIE</t>
  </si>
  <si>
    <t>USP</t>
  </si>
  <si>
    <t>H.E</t>
  </si>
  <si>
    <t>Mr. Edwin  Ruiz  Nicolas</t>
  </si>
  <si>
    <t>XX5642841</t>
  </si>
  <si>
    <t>Catholic</t>
  </si>
  <si>
    <t>M.A</t>
  </si>
  <si>
    <t>Baliwag University</t>
  </si>
  <si>
    <t>Master of Education Management</t>
  </si>
  <si>
    <t>Mr. Jonathan  Estiba  Molon</t>
  </si>
  <si>
    <t>EB5102167</t>
  </si>
  <si>
    <t>Christian</t>
  </si>
  <si>
    <t>B.S</t>
  </si>
  <si>
    <t>University of the Philippines</t>
  </si>
  <si>
    <t>Bachelor of Science in Agriculture</t>
  </si>
  <si>
    <t>Miss Mary  Cocalaine  Oruga  Panduma</t>
  </si>
  <si>
    <t>EA0018770</t>
  </si>
  <si>
    <t>Laguna College of Business and Arts</t>
  </si>
  <si>
    <t>Bachelor of Secondary Education</t>
  </si>
  <si>
    <t>Mr. Cristopher  Fabilane  Medoza</t>
  </si>
  <si>
    <t>XX5590518</t>
  </si>
  <si>
    <t>Laguna State Polytechin University</t>
  </si>
  <si>
    <t>Master of Arts in Teaching</t>
  </si>
  <si>
    <t>Miss Renel D. Cabilan</t>
  </si>
  <si>
    <t>EB2461373</t>
  </si>
  <si>
    <t>University of San Jose - Recoletos</t>
  </si>
  <si>
    <t>Bachelor of Science in Commerce</t>
  </si>
  <si>
    <t>Mrs. Juliet Mantilla Masbate</t>
  </si>
  <si>
    <t>EB5790285</t>
  </si>
  <si>
    <t>University of Southeastern Philippines</t>
  </si>
  <si>
    <t>Bachelor of Arts in English</t>
  </si>
  <si>
    <t>ประชานุเคาะห์</t>
  </si>
  <si>
    <t>8/1</t>
  </si>
  <si>
    <t>ปะลุรู</t>
  </si>
  <si>
    <t>073-651178</t>
  </si>
  <si>
    <t>prachanukroh@hotmail.com</t>
  </si>
  <si>
    <t>อนุบาลบ้านสมถวิล</t>
  </si>
  <si>
    <t>18  เมษายน 2496</t>
  </si>
  <si>
    <t>นางสมศรี  อรรถกรวงศ์</t>
  </si>
  <si>
    <t>นางพัชราวลัย  บุตตะจีน</t>
  </si>
  <si>
    <t>นางสาวไพศรี  พงศ์ศรีโรจน์</t>
  </si>
  <si>
    <t>วุฒิศาสน์</t>
  </si>
  <si>
    <t>196/1 ม. 2  ถนนวุฒิศาสตร์ 2</t>
  </si>
  <si>
    <t>073-659018</t>
  </si>
  <si>
    <t>wuttisartvitaya@gmail.com</t>
  </si>
  <si>
    <t>บัยตุลอูลามาอ์</t>
  </si>
  <si>
    <t>99/15 ม.3</t>
  </si>
  <si>
    <t>081-6097282</t>
  </si>
  <si>
    <t>v0888722844@gmail.com</t>
  </si>
  <si>
    <t>นาย ไพฑูรย์   เจ๊ะแฮ</t>
  </si>
  <si>
    <t>นาย เจริญ    ทองเต็มดวง</t>
  </si>
  <si>
    <t>115/3 ม.4</t>
  </si>
  <si>
    <t>เจ๊ะเห</t>
  </si>
  <si>
    <t>073-581-847</t>
  </si>
  <si>
    <t>Anubansomtawil.com</t>
  </si>
  <si>
    <t>นางสมถวิล   บกสกุล</t>
  </si>
  <si>
    <t>นายวิภาคย์    บกสกุล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</si>
  <si>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</si>
  <si>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</si>
  <si>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</si>
  <si>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</si>
  <si>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</si>
  <si>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</si>
  <si>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</si>
  <si>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</si>
  <si>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</si>
  <si>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</si>
  <si>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</si>
  <si>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</si>
  <si>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</si>
  <si>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</si>
  <si>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</si>
  <si>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</si>
  <si>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</si>
  <si>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</si>
  <si>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</si>
  <si>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</si>
  <si>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</si>
  <si>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</si>
  <si>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</si>
  <si>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</si>
  <si>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แหลมทองวิทยา</t>
  </si>
  <si>
    <t>ตันหยงมัส</t>
  </si>
  <si>
    <t>073-671091</t>
  </si>
  <si>
    <t>www.ltsc.ac.th</t>
  </si>
  <si>
    <t>อ.1 - ป.6</t>
  </si>
  <si>
    <t>เจริญศีกษา</t>
  </si>
  <si>
    <t>073-671152</t>
  </si>
  <si>
    <t>charoensuksa2006@hotmail.com</t>
  </si>
  <si>
    <t>www.cfs.or.th</t>
  </si>
  <si>
    <t>มุคตารีวิทยา</t>
  </si>
  <si>
    <t>35/2 ม.1</t>
  </si>
  <si>
    <t>บาโงสะโต</t>
  </si>
  <si>
    <t>อัลเราะห์มานอนุสรณ์</t>
  </si>
  <si>
    <t>จวบ</t>
  </si>
  <si>
    <t>073-544165</t>
  </si>
  <si>
    <t>นายฮาซานิง  ยูนุ๊</t>
  </si>
  <si>
    <t>นางสาวนูรีตา  ยูโซ๊ะ</t>
  </si>
  <si>
    <t>วุฒิศาสน์วิทยา</t>
  </si>
  <si>
    <t>นางมัณฑนา  ห่อทิพย์</t>
  </si>
  <si>
    <t>นางอะฑิตะญา  ธนาสิทธิกุล</t>
  </si>
  <si>
    <t>นางสาวสุขสม  ห่อทิพย์</t>
  </si>
  <si>
    <t>นายสมพงษ์    แจ้งศิริ</t>
  </si>
  <si>
    <t>นายนิคม    จันทร์ประดิษฐ์</t>
  </si>
  <si>
    <t>นายต่วนฮาเร๊ะ   ซายอ</t>
  </si>
  <si>
    <t>รือเสะวิทยา</t>
  </si>
  <si>
    <t>340/7</t>
  </si>
  <si>
    <t>Alrohmarn@gmail.com</t>
  </si>
  <si>
    <t>/</t>
  </si>
  <si>
    <t>รุ่งอรุณอิสลามวิทยา</t>
  </si>
  <si>
    <t xml:space="preserve">      11/3   หมู่ 4</t>
  </si>
  <si>
    <t>บูกิต</t>
  </si>
  <si>
    <t>073-645608</t>
  </si>
  <si>
    <t>areena-ngohlateh@hotmail.com</t>
  </si>
  <si>
    <t>นายนิรันดร์  มะ</t>
  </si>
  <si>
    <t>มูลนิธิเพื่อการศึกษาและเยี่ยวยาเด็กกำพร้า</t>
  </si>
  <si>
    <t>นางตัสนีม  เจ๊ะตู</t>
  </si>
  <si>
    <t>นายซูลกอลดี  ดือลามะ</t>
  </si>
  <si>
    <t>เลขที่บัตรประจำตัวประชาชน</t>
  </si>
  <si>
    <t>หมายเลขโทรศัพท์ติดต่อ</t>
  </si>
  <si>
    <t>นายอาหาหมัดอับดุลห์  หะยีมะ</t>
  </si>
  <si>
    <t>3 9606 00010 21 6</t>
  </si>
  <si>
    <t>มยร.ยะลา</t>
  </si>
  <si>
    <t>การจัดการ</t>
  </si>
  <si>
    <t>นางสุไลนา  ดาเระสาและ</t>
  </si>
  <si>
    <t>รองผู้ช่วยผู้อำนวยการ</t>
  </si>
  <si>
    <t>1 9606 00010 89 9</t>
  </si>
  <si>
    <t>ม.สุโขทัยธรรมธิราช</t>
  </si>
  <si>
    <t>แนะแนว</t>
  </si>
  <si>
    <t>087-8379662</t>
  </si>
  <si>
    <t>นางสาวแวซม  อะหะมะ</t>
  </si>
  <si>
    <t>ครู</t>
  </si>
  <si>
    <t>1 9503 00014 90 2</t>
  </si>
  <si>
    <t>อนุปริญญา อื่นๆ</t>
  </si>
  <si>
    <t>วชช.ยะลา</t>
  </si>
  <si>
    <t>การศึกษาประฐมวัย</t>
  </si>
  <si>
    <t>P</t>
  </si>
  <si>
    <t>084-8522957</t>
  </si>
  <si>
    <t>นางสาวมาดีฮะ  หะแว</t>
  </si>
  <si>
    <t>1 9506 00069 62 1</t>
  </si>
  <si>
    <t>ม.6 มศ 5</t>
  </si>
  <si>
    <t>ลาลอวิทยา</t>
  </si>
  <si>
    <t>O</t>
  </si>
  <si>
    <t>083-3592520</t>
  </si>
  <si>
    <t>นางสาวนิดา  ดิหะโละ</t>
  </si>
  <si>
    <t>1 9506 00079 98 8</t>
  </si>
  <si>
    <t>ป.ตรี</t>
  </si>
  <si>
    <t>มรย.สุราษฏร์</t>
  </si>
  <si>
    <t>087-9686009</t>
  </si>
  <si>
    <t>นางสาวฮูดา  มะสีละ</t>
  </si>
  <si>
    <t>1 9506 00082 72 5</t>
  </si>
  <si>
    <t>มรย.ยะลา</t>
  </si>
  <si>
    <t>เคมี</t>
  </si>
  <si>
    <t>คณิต</t>
  </si>
  <si>
    <t>089-5457194</t>
  </si>
  <si>
    <t>นางสาวฮาซานะห์  แยนา</t>
  </si>
  <si>
    <t>1 9599 00199 63 4</t>
  </si>
  <si>
    <t>ป.ตรี(ครู)</t>
  </si>
  <si>
    <t>ภาษาไทย</t>
  </si>
  <si>
    <t>087-2955795</t>
  </si>
  <si>
    <t>นางสาวนิพาวดี  ดือเร๊ะ</t>
  </si>
  <si>
    <t>1 9606 00002 61 6</t>
  </si>
  <si>
    <t>การจัดการทั่วไป</t>
  </si>
  <si>
    <t>088-4881651</t>
  </si>
  <si>
    <t>นายมูหำมัดซากิ  มะลี</t>
  </si>
  <si>
    <t>1 9606 00018 73 3</t>
  </si>
  <si>
    <t>สพล.ยะลา</t>
  </si>
  <si>
    <t>วิทยาศาสตร์การกีฬา</t>
  </si>
  <si>
    <t>พละ</t>
  </si>
  <si>
    <t>084-8552099</t>
  </si>
  <si>
    <t>นางสาวอานีตา  เปาะซา</t>
  </si>
  <si>
    <t>1 9606 00021 79 3</t>
  </si>
  <si>
    <t>ป.บัณฑิต(ครู)</t>
  </si>
  <si>
    <t>มอ.ปัตตานี</t>
  </si>
  <si>
    <t>สังคม</t>
  </si>
  <si>
    <t>086-2815866</t>
  </si>
  <si>
    <t>นางสาวโนรี  มาหะ</t>
  </si>
  <si>
    <t>1 9606 00031 56 0</t>
  </si>
  <si>
    <t>รร.มะฮัดดะวะห์อิสลามียะห์</t>
  </si>
  <si>
    <t>นายมูฮัมมัดอะมีร  อาแซ</t>
  </si>
  <si>
    <t>1 9606 00032 10 8</t>
  </si>
  <si>
    <t>ม.อิสลามยะลา</t>
  </si>
  <si>
    <t>รัฐศาสนศาสตรบัณฑิต</t>
  </si>
  <si>
    <t>นางสาวยามีล๊ะ  สะตะโหลด</t>
  </si>
  <si>
    <t>1 9606 00040 41 1</t>
  </si>
  <si>
    <t>วชช.นราธิวาส</t>
  </si>
  <si>
    <t>085-6283354</t>
  </si>
  <si>
    <t>นางสาวอาพินี  มาหะ</t>
  </si>
  <si>
    <t>1 9606 00047 64 4</t>
  </si>
  <si>
    <t>นางสาวมีณี  อาโกะ</t>
  </si>
  <si>
    <t>1 9606 00058 19 1</t>
  </si>
  <si>
    <t>อิสลามศึกษา</t>
  </si>
  <si>
    <t>อังกษฤ</t>
  </si>
  <si>
    <t>080-0356225</t>
  </si>
  <si>
    <t>นางสาวอาซีซะ  อับแดเสาะ</t>
  </si>
  <si>
    <t>1 9606 00074 33 1</t>
  </si>
  <si>
    <t>090-4781475</t>
  </si>
  <si>
    <t>นางสาวฮาบเซาะฮ์  อีแตมาโมง</t>
  </si>
  <si>
    <t>2 9606 00015 15 5</t>
  </si>
  <si>
    <t>มอ.สงขลา</t>
  </si>
  <si>
    <t>เกษตรศาสตร์</t>
  </si>
  <si>
    <t>087-9698066</t>
  </si>
  <si>
    <t>นางสาวกรรณิกา  ยะซิง</t>
  </si>
  <si>
    <t>2 9606 00016 80 1</t>
  </si>
  <si>
    <t>085-7710375</t>
  </si>
  <si>
    <t>นางสาวฟัตฮียะห์  ดารีสอ</t>
  </si>
  <si>
    <t>3 9506 00157 89 6</t>
  </si>
  <si>
    <t>เกษตศาสตร</t>
  </si>
  <si>
    <t>นายอันนูวา  มิซอ</t>
  </si>
  <si>
    <t>3 9506 00404 74 5</t>
  </si>
  <si>
    <t>นายมูฮัมหมัดนอร์  มะเด็ง</t>
  </si>
  <si>
    <t>3 9606 00010 55 1</t>
  </si>
  <si>
    <t>อาหรับ</t>
  </si>
  <si>
    <t>นางสาวบาดารียะห์  มาหะ</t>
  </si>
  <si>
    <t>3 9606 00011 08 5</t>
  </si>
  <si>
    <t>เทคโนโลยีการเกษตร</t>
  </si>
  <si>
    <t>084-3123291</t>
  </si>
  <si>
    <t>นางสาววารีดา  ยูโซ๊ะ</t>
  </si>
  <si>
    <t>3 9606 00023 43 1</t>
  </si>
  <si>
    <t>ม.มุนัมมะดียะห์ สุมาตราอุตะระ</t>
  </si>
  <si>
    <t>การศึกศาสนาอิสลาม</t>
  </si>
  <si>
    <t>นางสาวศรีสุดา  เต๊ะมาลอ</t>
  </si>
  <si>
    <t>3 9606 00035 62 6</t>
  </si>
  <si>
    <t>ผดุงประชาพาณิชยการ</t>
  </si>
  <si>
    <t>การบัณชี</t>
  </si>
  <si>
    <t>นางสาวมารานี  สะอะ</t>
  </si>
  <si>
    <t>3 9606 00351 94 3</t>
  </si>
  <si>
    <t>ม.รามคำแหง</t>
  </si>
  <si>
    <t>คหกรรมศาสตร์</t>
  </si>
  <si>
    <t>087-9780264</t>
  </si>
  <si>
    <t>ผู้รับใบอนุญาต ,ผู้อำนวยการ</t>
  </si>
  <si>
    <t>ค.ม.</t>
  </si>
  <si>
    <t>มรย. ยะลา</t>
  </si>
  <si>
    <t>บริหาร</t>
  </si>
  <si>
    <t>ค.บ.</t>
  </si>
  <si>
    <t>ว.ค. ยะลา</t>
  </si>
  <si>
    <t>นางสาวฟาตีเมาะ  นิยาแม</t>
  </si>
  <si>
    <t>อนุบาล</t>
  </si>
  <si>
    <t>นางสาวดาวาตี  นุแมะนะ</t>
  </si>
  <si>
    <t>นางสาวกามารียะห์  แลแม</t>
  </si>
  <si>
    <t>นายทะเบียน</t>
  </si>
  <si>
    <t>บธ.บ.</t>
  </si>
  <si>
    <t>X</t>
  </si>
  <si>
    <t>นางสาวสารีนา  ลุมะยุ</t>
  </si>
  <si>
    <t>32</t>
  </si>
  <si>
    <t>ผู้รับใบอนุญาต ,ผู้จัดการ</t>
  </si>
  <si>
    <t>33</t>
  </si>
  <si>
    <t>นางนูรอาซะฮ์  อาแวบือซา</t>
  </si>
  <si>
    <t>34</t>
  </si>
  <si>
    <t>นายอัลวี  จารงค์</t>
  </si>
  <si>
    <t>คณิตศาสตร์</t>
  </si>
  <si>
    <t>35</t>
  </si>
  <si>
    <t>นางสาวม๊ะกาลือซง  สามะอะกา</t>
  </si>
  <si>
    <t>มัธยมปีที่ 6</t>
  </si>
  <si>
    <t>โรงเรียนดารุสสาลาม</t>
  </si>
  <si>
    <t>36</t>
  </si>
  <si>
    <t>นางสาวสุภาพร  ประพันธ์วงศ์</t>
  </si>
  <si>
    <t>ว.ค.สุราษฎร์</t>
  </si>
  <si>
    <t>37</t>
  </si>
  <si>
    <t>นางสาวฮายาตี  ยูนุ</t>
  </si>
  <si>
    <t>วท.บ.</t>
  </si>
  <si>
    <t>วิทยาศาสตร์</t>
  </si>
  <si>
    <t>38</t>
  </si>
  <si>
    <t>นางสาวอากาซ๊ะห์  มะเซ็ง</t>
  </si>
  <si>
    <t>ศศ.บ.</t>
  </si>
  <si>
    <t>สถาบันราชภัฏยะลา</t>
  </si>
  <si>
    <t>พัฒนาชุมชน</t>
  </si>
  <si>
    <t>39</t>
  </si>
  <si>
    <t>นางสาวนูวีย๊ะ  ซาแยระ</t>
  </si>
  <si>
    <t>40</t>
  </si>
  <si>
    <t>นางฮูดา  อาแวบือซา</t>
  </si>
  <si>
    <t>สหกรณ์</t>
  </si>
  <si>
    <t>การงานอาชีพ</t>
  </si>
  <si>
    <t>41</t>
  </si>
  <si>
    <t>นางสาวปูซีย๊ะ  ดาโอะ</t>
  </si>
  <si>
    <t>สังคมศึกษา</t>
  </si>
  <si>
    <t>42</t>
  </si>
  <si>
    <t>นางสาวรอปีอ๊ะ  บือราเฮง</t>
  </si>
  <si>
    <t>43</t>
  </si>
  <si>
    <t>นางติญาภรณ์  ศีละบุตร</t>
  </si>
  <si>
    <t>รัฐศาสตร์</t>
  </si>
  <si>
    <t>44</t>
  </si>
  <si>
    <t>3930300397174</t>
  </si>
  <si>
    <t>คอบ.วศ.บ.</t>
  </si>
  <si>
    <t>ม.ราชมงคลศรีวิชัย</t>
  </si>
  <si>
    <t>45</t>
  </si>
  <si>
    <t>นางนาตือเราะห์  หละเขียว</t>
  </si>
  <si>
    <t>3960600100690</t>
  </si>
  <si>
    <t>วิทย์ฯทั่วไป</t>
  </si>
  <si>
    <t xml:space="preserve">  O</t>
  </si>
  <si>
    <t>46</t>
  </si>
  <si>
    <t>นางซูรีดา  ดือราแม</t>
  </si>
  <si>
    <t>3960600300419</t>
  </si>
  <si>
    <t>การบริหารฯ</t>
  </si>
  <si>
    <t>ประวัติฯ</t>
  </si>
  <si>
    <t>47</t>
  </si>
  <si>
    <t>นายเกษม  มูซายี</t>
  </si>
  <si>
    <t>3960600338858</t>
  </si>
  <si>
    <t>วิทยาลัยครู</t>
  </si>
  <si>
    <t>48</t>
  </si>
  <si>
    <t>นางรีณา  สะนอ</t>
  </si>
  <si>
    <t>3960500195192</t>
  </si>
  <si>
    <t>วทบ.</t>
  </si>
  <si>
    <t>ม.ราชภัฏยะลา</t>
  </si>
  <si>
    <t>49</t>
  </si>
  <si>
    <t>นางฮิดายาตี  นิแว</t>
  </si>
  <si>
    <t>3960600137461</t>
  </si>
  <si>
    <t>ม.ราชภัฏสุราษฎธานี</t>
  </si>
  <si>
    <t>คอมพิวเตอร์</t>
  </si>
  <si>
    <t>50</t>
  </si>
  <si>
    <t>นางสาวไซบะห์  โซ๊ะบารู</t>
  </si>
  <si>
    <t>1960600010112</t>
  </si>
  <si>
    <t>ม.ราชภัฏภุเก็ต</t>
  </si>
  <si>
    <t>ชีววิทยา</t>
  </si>
  <si>
    <t xml:space="preserve">  P</t>
  </si>
  <si>
    <t>51</t>
  </si>
  <si>
    <t>นางสาวนูรยานี  เจ๊ะแอ</t>
  </si>
  <si>
    <t>1960600050173</t>
  </si>
  <si>
    <t>52</t>
  </si>
  <si>
    <t>นายอาแซ  อาโก๊ะ</t>
  </si>
  <si>
    <t>2960600015465</t>
  </si>
  <si>
    <t>ศษบ.</t>
  </si>
  <si>
    <t>สถาบันการพละยะลา</t>
  </si>
  <si>
    <t>พลศึกษา</t>
  </si>
  <si>
    <t>53</t>
  </si>
  <si>
    <t>อานีซ๊ะ  ลาเต๊ะ</t>
  </si>
  <si>
    <t>1960600054608</t>
  </si>
  <si>
    <t>ม.สงขลานครินทร์</t>
  </si>
  <si>
    <t>ครุศาสตร์อิสลาม</t>
  </si>
  <si>
    <t>ภาษาอังกฤษ</t>
  </si>
  <si>
    <t>54</t>
  </si>
  <si>
    <t>นางสาวอัสมะ  อาแว</t>
  </si>
  <si>
    <t>1960400043114</t>
  </si>
  <si>
    <t>วรรณคดีไทย</t>
  </si>
  <si>
    <t>55</t>
  </si>
  <si>
    <t>นางสาวอารีนา</t>
  </si>
  <si>
    <t>1960500118787</t>
  </si>
  <si>
    <t>ม.ราชภัฏนครฯ</t>
  </si>
  <si>
    <t>56</t>
  </si>
  <si>
    <t>นางสาวซูไวดา  ฮูลูดอรอฮิง</t>
  </si>
  <si>
    <t>3960100226023</t>
  </si>
  <si>
    <t>ม.มูฮัมมาดียะห์</t>
  </si>
  <si>
    <t>มลายูศึกษา</t>
  </si>
  <si>
    <t>57</t>
  </si>
  <si>
    <t>ผ.อ.</t>
  </si>
  <si>
    <t>3-9599-00255-26-3</t>
  </si>
  <si>
    <t>13 ปี</t>
  </si>
  <si>
    <t>ราชภัฎยะลา</t>
  </si>
  <si>
    <t>081-3280853</t>
  </si>
  <si>
    <t>58</t>
  </si>
  <si>
    <t>นางสาวปารีด๊ะห์  เต๊ะเด็ง</t>
  </si>
  <si>
    <t>3-9607-00059-76-4</t>
  </si>
  <si>
    <t>8 ปี</t>
  </si>
  <si>
    <t>คบ.</t>
  </si>
  <si>
    <t>086-2961175</t>
  </si>
  <si>
    <t>59</t>
  </si>
  <si>
    <t>นางสาวรัตติยา  ตาเยาะปุเตะ</t>
  </si>
  <si>
    <t>3-9105-00275-72-2</t>
  </si>
  <si>
    <t>4 ปี</t>
  </si>
  <si>
    <t>บท.บ.</t>
  </si>
  <si>
    <t>การตลาด</t>
  </si>
  <si>
    <t>089-9770782</t>
  </si>
  <si>
    <t>60</t>
  </si>
  <si>
    <t>นางรอกีย๊ะ  ยูโซ๊ะ</t>
  </si>
  <si>
    <t>3-9606-00360-38-1</t>
  </si>
  <si>
    <t>15 ปี</t>
  </si>
  <si>
    <t>089-8781076</t>
  </si>
  <si>
    <t>61</t>
  </si>
  <si>
    <t>นางดรูไนนะ  มะดอซอ</t>
  </si>
  <si>
    <t>3-9606-00021-40-4</t>
  </si>
  <si>
    <t>081-4786009</t>
  </si>
  <si>
    <t>62</t>
  </si>
  <si>
    <t>นางสาวนูรีสาน  มีดิง</t>
  </si>
  <si>
    <t>3-9506-00110-07-5</t>
  </si>
  <si>
    <t>วิทย์</t>
  </si>
  <si>
    <t>082-8228105</t>
  </si>
  <si>
    <t>63</t>
  </si>
  <si>
    <t>นางดวงกมล  นุขุนทด</t>
  </si>
  <si>
    <t>3-9601-00323-80-1</t>
  </si>
  <si>
    <t>10 ปี</t>
  </si>
  <si>
    <t>089-5955096</t>
  </si>
  <si>
    <t>64</t>
  </si>
  <si>
    <t>นางสาวรัชนี  พลสวัสดิ์</t>
  </si>
  <si>
    <t>1-9606-00000-99-1</t>
  </si>
  <si>
    <t>087-2953972</t>
  </si>
  <si>
    <t>65</t>
  </si>
  <si>
    <t>นางวิชุตา  ชายชาติ</t>
  </si>
  <si>
    <t>3-9606-00302-68-3</t>
  </si>
  <si>
    <t>6 ปี</t>
  </si>
  <si>
    <t>088-3939683</t>
  </si>
  <si>
    <t>66</t>
  </si>
  <si>
    <t>นางสาวมารีนา  เจ๊ะเล๊าะ</t>
  </si>
  <si>
    <t>3-9606-00392-04-6</t>
  </si>
  <si>
    <t>เทคโนโลยี</t>
  </si>
  <si>
    <t>081-0974869</t>
  </si>
  <si>
    <t>67</t>
  </si>
  <si>
    <t>นางพาอีซะ  เล๊าะยีตา</t>
  </si>
  <si>
    <t>3-9605-00414-90-1</t>
  </si>
  <si>
    <t>วิทยาลัยพละ ยะลา</t>
  </si>
  <si>
    <t>วิทย์สุขภาพ</t>
  </si>
  <si>
    <t>085-0784944</t>
  </si>
  <si>
    <t>68</t>
  </si>
  <si>
    <t>นางสาวนูรียะห์  เจ๊ะอูมา</t>
  </si>
  <si>
    <t>3-9605-00227-81-7</t>
  </si>
  <si>
    <t>9 ปี</t>
  </si>
  <si>
    <t>ราชภัฎสงขลา</t>
  </si>
  <si>
    <t>คหกรรม</t>
  </si>
  <si>
    <t>085-6724695</t>
  </si>
  <si>
    <t>69</t>
  </si>
  <si>
    <t>นางสาวดานีรา  ยูโซ๊ะ</t>
  </si>
  <si>
    <t>1-9607-00008-18-7</t>
  </si>
  <si>
    <t>5 ปี</t>
  </si>
  <si>
    <t>รัฐประศานศาสตร์</t>
  </si>
  <si>
    <t>089-2951415</t>
  </si>
  <si>
    <t>70</t>
  </si>
  <si>
    <t>นางสาวมนัสนันท์  สาแม</t>
  </si>
  <si>
    <t>3-9606-00369-11-7</t>
  </si>
  <si>
    <t>084-7489302</t>
  </si>
  <si>
    <t>71</t>
  </si>
  <si>
    <t>นางวันทนา  ไทยสนิท</t>
  </si>
  <si>
    <t>3-9606-00211-20-3</t>
  </si>
  <si>
    <t>23 ปี</t>
  </si>
  <si>
    <t>084-9332005</t>
  </si>
  <si>
    <t>72</t>
  </si>
  <si>
    <t>นางาสวนาอีหม๊ะ  สาแม</t>
  </si>
  <si>
    <t>1-9606-00050-06-8</t>
  </si>
  <si>
    <t>081-2761685</t>
  </si>
  <si>
    <t>73</t>
  </si>
  <si>
    <t>นายมูฮำหมัดสุพียันต์ กือจิตันหยง</t>
  </si>
  <si>
    <t>1-9606-00022-15-3</t>
  </si>
  <si>
    <t>3 ปี</t>
  </si>
  <si>
    <t>ราชภัฎนครศรีฯ</t>
  </si>
  <si>
    <t>080-7075465</t>
  </si>
  <si>
    <t>74</t>
  </si>
  <si>
    <t>นายเด่นศักดิ์  จาหลง</t>
  </si>
  <si>
    <t>3-9606-00103-89-3</t>
  </si>
  <si>
    <t>088-3880194</t>
  </si>
  <si>
    <t>75</t>
  </si>
  <si>
    <t>นางสาวมุรณี  ดือราแม</t>
  </si>
  <si>
    <t>3-9606-00300-33-8</t>
  </si>
  <si>
    <t>ม.นราธิวาส</t>
  </si>
  <si>
    <t>081-5573315</t>
  </si>
  <si>
    <t>76</t>
  </si>
  <si>
    <t>นางสาวกามีละห์  ดาโอ๊ะ</t>
  </si>
  <si>
    <t>3-9605-00026-47-5</t>
  </si>
  <si>
    <t>089-5970882</t>
  </si>
  <si>
    <t>77</t>
  </si>
  <si>
    <t>นางสาวมัธตีณี  ยูโซ๊ะ</t>
  </si>
  <si>
    <t>3-9605-00597-02-9</t>
  </si>
  <si>
    <t>11 ปี</t>
  </si>
  <si>
    <t>089-6586649</t>
  </si>
  <si>
    <t>78</t>
  </si>
  <si>
    <t>นางสาวธนกร  จรูญจันทร์</t>
  </si>
  <si>
    <t>3-9410-00565-09-9</t>
  </si>
  <si>
    <t>084-8538311</t>
  </si>
  <si>
    <t>79</t>
  </si>
  <si>
    <t>นางสาวนูรมา  ตาละตา</t>
  </si>
  <si>
    <t>0-9605-00511-39-6</t>
  </si>
  <si>
    <t>รามคำแหง</t>
  </si>
  <si>
    <t>สุขศึกษา</t>
  </si>
  <si>
    <t>081-0645680</t>
  </si>
  <si>
    <t>80</t>
  </si>
  <si>
    <t>นางนิยาวานา  รัตณรวมมาลา</t>
  </si>
  <si>
    <t>3-9409-00149-12-1</t>
  </si>
  <si>
    <t>เทคโนฯสงขลา</t>
  </si>
  <si>
    <t>การงาน</t>
  </si>
  <si>
    <t>084-8624803</t>
  </si>
  <si>
    <t>81</t>
  </si>
  <si>
    <t>นางสาวอายุซะห์  วาเด็ง</t>
  </si>
  <si>
    <t>3-9606-00012-85-5</t>
  </si>
  <si>
    <t>วิทย์สิ่งแวดล้อม</t>
  </si>
  <si>
    <t>086-9634045</t>
  </si>
  <si>
    <t>82</t>
  </si>
  <si>
    <t>นางสาวสมาลี  เจ๊ะมะ</t>
  </si>
  <si>
    <t>3-9606-00193-63-9</t>
  </si>
  <si>
    <t>ราชภัฎพระนคร</t>
  </si>
  <si>
    <t>084-9678646</t>
  </si>
  <si>
    <t>83</t>
  </si>
  <si>
    <t>นางนัยนา  บินนิบอซู</t>
  </si>
  <si>
    <t>5-9605-99004-46-3</t>
  </si>
  <si>
    <t>086-9644114</t>
  </si>
  <si>
    <t>84</t>
  </si>
  <si>
    <t>นายรอสลี  ปาโฮะ</t>
  </si>
  <si>
    <t>3-9410-00397-93-5</t>
  </si>
  <si>
    <t>จริยะ</t>
  </si>
  <si>
    <t>089-5952825</t>
  </si>
  <si>
    <t>85</t>
  </si>
  <si>
    <t>นายมะรอซี  มะแต</t>
  </si>
  <si>
    <t>2-9606-00010-25-1</t>
  </si>
  <si>
    <t>086-2888845</t>
  </si>
  <si>
    <t>86</t>
  </si>
  <si>
    <t>นางสาวนาฟีซะ  อาแซ</t>
  </si>
  <si>
    <t>3-9605-00532-39-3</t>
  </si>
  <si>
    <t>วิทย์ทั่วไป</t>
  </si>
  <si>
    <t>080-1398398</t>
  </si>
  <si>
    <t>87</t>
  </si>
  <si>
    <t>นางสาวจันทรกานต์  ประทุมศิลป์</t>
  </si>
  <si>
    <t>3-9607-00031-45-2</t>
  </si>
  <si>
    <t>24 ปี</t>
  </si>
  <si>
    <t>089-2931919</t>
  </si>
  <si>
    <t>88</t>
  </si>
  <si>
    <t>นายกามารูซามัน  เปาะเต๊ะ</t>
  </si>
  <si>
    <t>3-9606-00388-38-3</t>
  </si>
  <si>
    <t>081-0997144</t>
  </si>
  <si>
    <t>89</t>
  </si>
  <si>
    <t>นายอิสระ  วินัยเรือง</t>
  </si>
  <si>
    <t>3-9607-00031-93-2</t>
  </si>
  <si>
    <t>คอม</t>
  </si>
  <si>
    <t>089-6551789</t>
  </si>
  <si>
    <t>90</t>
  </si>
  <si>
    <t>นายบูคอรี  อาเกะ</t>
  </si>
  <si>
    <t>3-9503-00059-98-8</t>
  </si>
  <si>
    <t>087-2984907</t>
  </si>
  <si>
    <t>91</t>
  </si>
  <si>
    <t>นางสาวอาตือหก๊ะ  สะมะลี</t>
  </si>
  <si>
    <t>1-9506-00082-84-9</t>
  </si>
  <si>
    <t>086-2989680</t>
  </si>
  <si>
    <t>92</t>
  </si>
  <si>
    <t>นางวรรณริดท์  สร้อยแก้ว</t>
  </si>
  <si>
    <t>3-9606-00323-21-4</t>
  </si>
  <si>
    <t>081-8981281</t>
  </si>
  <si>
    <t>93</t>
  </si>
  <si>
    <t>นางสาวมารีนี  ยีมะยี</t>
  </si>
  <si>
    <t>1-9699-00027-73-6</t>
  </si>
  <si>
    <t>084-3125935</t>
  </si>
  <si>
    <t>94</t>
  </si>
  <si>
    <t>นางสาวนูรีดา  หะยีมะแซ</t>
  </si>
  <si>
    <t>1-9606-00042-79-1</t>
  </si>
  <si>
    <t>086-2862232</t>
  </si>
  <si>
    <t>95</t>
  </si>
  <si>
    <t>นางสาวนูซีฮา  เจ๊ะแน</t>
  </si>
  <si>
    <t>3-9606-00074-88-5</t>
  </si>
  <si>
    <t>R BAC</t>
  </si>
  <si>
    <t>085-7859561</t>
  </si>
  <si>
    <t>96</t>
  </si>
  <si>
    <t>นางสาวสากูรา  สะแม</t>
  </si>
  <si>
    <t>2-9506-00031-11-8</t>
  </si>
  <si>
    <t>พละ ยะลา</t>
  </si>
  <si>
    <t>081-8982658</t>
  </si>
  <si>
    <t>97</t>
  </si>
  <si>
    <t>นายมะอูเซ็ง  เบ็ญหาแว</t>
  </si>
  <si>
    <t>1-9506-00070-15-8</t>
  </si>
  <si>
    <t>สงขลานครินท์ปัตตานี</t>
  </si>
  <si>
    <t>084-8559516</t>
  </si>
  <si>
    <t>98</t>
  </si>
  <si>
    <t>นางสาวศิริวรรณ  เจ๊ะมะ</t>
  </si>
  <si>
    <t>1-9606-00039-16-1</t>
  </si>
  <si>
    <t>ศรีปทุม</t>
  </si>
  <si>
    <t>ดนตรี</t>
  </si>
  <si>
    <t>080-1064386</t>
  </si>
  <si>
    <t>99</t>
  </si>
  <si>
    <t>นางสรัญญา  อ่อนแก้ว</t>
  </si>
  <si>
    <t>3-9099-00129-81-1</t>
  </si>
  <si>
    <t>081-7382061</t>
  </si>
  <si>
    <t>อำเภอรือเสาะ</t>
  </si>
  <si>
    <t>อำเภอยี่งอ</t>
  </si>
  <si>
    <t>โรงเรียนประชานุเคราะห์</t>
  </si>
  <si>
    <t>ศาสนาพุทธ</t>
  </si>
  <si>
    <t>ศึกษาศาสตร์</t>
  </si>
  <si>
    <t>มหาวิทยาลัยทักษิณ</t>
  </si>
  <si>
    <t>การบริหารการจัดการ</t>
  </si>
  <si>
    <t>081-9690964</t>
  </si>
  <si>
    <t>มหาวิทยาลัยราชภัฏสวนดุสิต</t>
  </si>
  <si>
    <t>การศึกษาปฐมวัย</t>
  </si>
  <si>
    <t>087-2874593</t>
  </si>
  <si>
    <t>วิทยาลัยครูยะลา</t>
  </si>
  <si>
    <t>สอนไม่ตรงวุฒิ</t>
  </si>
  <si>
    <t>084-4076089</t>
  </si>
  <si>
    <t>นางสมพิศ   ขานโบ</t>
  </si>
  <si>
    <t>ผู้สนับสนุนการสอน</t>
  </si>
  <si>
    <t>วิทยาลัยอาชีวศึกษาปัตตานี</t>
  </si>
  <si>
    <t>บัญชี</t>
  </si>
  <si>
    <t>082-2634407</t>
  </si>
  <si>
    <t>นางมะลิ  เกิดบุญส่ง</t>
  </si>
  <si>
    <t>วิทยาลัยครูเพชรบูรณ์</t>
  </si>
  <si>
    <t>การศึกษานอกระบบ</t>
  </si>
  <si>
    <t>082-2673730</t>
  </si>
  <si>
    <t>นางพันธุ์วดี  ดำมีศักดิ์</t>
  </si>
  <si>
    <t>สถาบันราชภัฏนครศรีธรรมราช</t>
  </si>
  <si>
    <t>การวัดผลการศึกษา</t>
  </si>
  <si>
    <t>สอนตรงวุฒิ ü</t>
  </si>
  <si>
    <t>089-5958975</t>
  </si>
  <si>
    <t>นางรัชนี   ลือแมะ</t>
  </si>
  <si>
    <t>ศาสนาอิสลาม</t>
  </si>
  <si>
    <t>การประถมศึกษา</t>
  </si>
  <si>
    <t>087-2861738</t>
  </si>
  <si>
    <t>นางสาวฮาบีบ๊ะ  บินสาและ</t>
  </si>
  <si>
    <t>089-2950633</t>
  </si>
  <si>
    <t>นางสาวไซนูญ  มะยิ</t>
  </si>
  <si>
    <t>ป.กศ</t>
  </si>
  <si>
    <t>083-1850791</t>
  </si>
  <si>
    <t>นางสาวอาซูวานี  อูมา</t>
  </si>
  <si>
    <t>ชั้นอนุบาล</t>
  </si>
  <si>
    <t>085-6285653</t>
  </si>
  <si>
    <t>นางนอร์ไอนี  เจ๊ะดาโอ๊ะ</t>
  </si>
  <si>
    <t>089-7365718</t>
  </si>
  <si>
    <t>นางสาวฟาตู  เปาะมา</t>
  </si>
  <si>
    <t>มหาวิทยาลัยราชภัฏภูเก็ต</t>
  </si>
  <si>
    <t>082-4172379</t>
  </si>
  <si>
    <t>นายอาปันดี  บอเถาะ</t>
  </si>
  <si>
    <t>ศิลปะ</t>
  </si>
  <si>
    <t>086-0911539</t>
  </si>
  <si>
    <t>นายอนุชา  สามะ</t>
  </si>
  <si>
    <t>รัฐศาสตร์/ศิลปศาสตรบัณฑิต</t>
  </si>
  <si>
    <t>มหาวิทยลัยรามคำแหง</t>
  </si>
  <si>
    <t>บริหารรัฐกิจ</t>
  </si>
  <si>
    <t>สังคมศาสตร์</t>
  </si>
  <si>
    <t>087-5146130</t>
  </si>
  <si>
    <t>นายสุชาติ  แซ่เลี่ยง</t>
  </si>
  <si>
    <t>มหาวิทยาลัยแม่โจ้ชุมพร</t>
  </si>
  <si>
    <t>081-7486375</t>
  </si>
  <si>
    <t>นายบักรี   สือแม</t>
  </si>
  <si>
    <t>สถาบันการพลศึกษาวิทยาเขตยะลา</t>
  </si>
  <si>
    <t>083-3982672</t>
  </si>
  <si>
    <t>นางซูรีตา  แมเล๊าะ</t>
  </si>
  <si>
    <t>มหาวิทยาลัยนราธิวาสราชนครินทร์</t>
  </si>
  <si>
    <t>ส่งเสริมการเกษตร</t>
  </si>
  <si>
    <t>089-7353361</t>
  </si>
  <si>
    <t>นางสาวอาอีซ๊ะฮ์  หะมะ</t>
  </si>
  <si>
    <t>082-2233806</t>
  </si>
  <si>
    <t>นางสาวภาณี  ยอดเสาร์</t>
  </si>
  <si>
    <t>3960200119261</t>
  </si>
  <si>
    <t>วิทยาลัยพลศึกษาจ.ยะลา</t>
  </si>
  <si>
    <t>การท่องเที่ยวและโรงแรม</t>
  </si>
  <si>
    <t>081-2592492</t>
  </si>
  <si>
    <t>นางสาวนูร์ไอนี  มะดาโอ๊ะ</t>
  </si>
  <si>
    <t>1961100050710</t>
  </si>
  <si>
    <t>บริหารธุรกิจ</t>
  </si>
  <si>
    <t>ร.ร.หาดใหญ่อำนวยวิทย์บริหารธุรกิจ</t>
  </si>
  <si>
    <t>สอนอนุบาล</t>
  </si>
  <si>
    <t>089-0119417</t>
  </si>
  <si>
    <t>นางสาวนัสเราะห์  กาเดร์</t>
  </si>
  <si>
    <t>1961100014501</t>
  </si>
  <si>
    <t>ร.ร.แสงธรรมวิทยา</t>
  </si>
  <si>
    <t>ผู้ช่วยครูอนุบาล</t>
  </si>
  <si>
    <t>089-9799935</t>
  </si>
  <si>
    <t>นางสาวโรสมาวาตี  ยาลาวัล</t>
  </si>
  <si>
    <t>1961100040056</t>
  </si>
  <si>
    <t>ศึกษาศาสตรบัณฑิต</t>
  </si>
  <si>
    <t>087-2917346</t>
  </si>
  <si>
    <t>นางสาวอาบีบ๊ะ  หามะ</t>
  </si>
  <si>
    <t>1961100045970</t>
  </si>
  <si>
    <t>ครุศาสตรบัณฑิต</t>
  </si>
  <si>
    <t>มหาวิทยลัยราชภัฏยะลา</t>
  </si>
  <si>
    <t>087-2919945</t>
  </si>
  <si>
    <t>นางสาววิไลภรณ์  เวชโอสถ</t>
  </si>
  <si>
    <t>1969800088571</t>
  </si>
  <si>
    <t>โรงเรียนธัญธารวิทยา</t>
  </si>
  <si>
    <t>089-4854601</t>
  </si>
  <si>
    <t>นางสาวไซนะห์  ยาการียา</t>
  </si>
  <si>
    <t>มหาวิทยาลัยรัตนบัณฑิต</t>
  </si>
  <si>
    <t>089-5975039</t>
  </si>
  <si>
    <t>นางสาวฮุสนา  สาและ</t>
  </si>
  <si>
    <t>2961100022269</t>
  </si>
  <si>
    <t>มหาวิทยาลัยธนบุรี</t>
  </si>
  <si>
    <t>087-1130408</t>
  </si>
  <si>
    <t>นางสาวลีนา  อารง</t>
  </si>
  <si>
    <t>196110004698</t>
  </si>
  <si>
    <t>มหาวิทยาลัยราชภัฏสงขลา</t>
  </si>
  <si>
    <t>081-5990678</t>
  </si>
  <si>
    <t>นางสาวไซตง  ทองรมย์</t>
  </si>
  <si>
    <t>3960500715331</t>
  </si>
  <si>
    <t>วิทยาลัยชุมชนนราธิวาส</t>
  </si>
  <si>
    <t>ศึกษาปฐมวัย</t>
  </si>
  <si>
    <t>089-4682205</t>
  </si>
  <si>
    <t>นายอาหามะ  อาแว</t>
  </si>
  <si>
    <t>1961100009892</t>
  </si>
  <si>
    <t>บาฮาซารูมี</t>
  </si>
  <si>
    <t>089-6574107</t>
  </si>
  <si>
    <t>นางสาวรุสนัยนี  ตาลีหะ</t>
  </si>
  <si>
    <t>1961100051830</t>
  </si>
  <si>
    <t>ศิลปศาสตรบัณฑิต</t>
  </si>
  <si>
    <t>มหาวิทยาลัยราชภัฏสุราษฎร์ธานี</t>
  </si>
  <si>
    <t>กสนพัฒนาชุมชน</t>
  </si>
  <si>
    <t>089-2959379</t>
  </si>
  <si>
    <t>นางสาวนอรียะห์  อาลีมิง</t>
  </si>
  <si>
    <t>3961100109494</t>
  </si>
  <si>
    <t>บริหารธุรกิจบัณฑิต</t>
  </si>
  <si>
    <t>มหาวิทยาลัยเมืองหาดใหญ่</t>
  </si>
  <si>
    <t>087-2965856</t>
  </si>
  <si>
    <t>นางวรรณา  แก้วมาลัย</t>
  </si>
  <si>
    <t>3961100027480</t>
  </si>
  <si>
    <t>ศิลปศาสตร์</t>
  </si>
  <si>
    <t>มหาวิทยาลัยราชภัฏยะลา</t>
  </si>
  <si>
    <t>ครูอนุบาล</t>
  </si>
  <si>
    <t>082-2663055</t>
  </si>
  <si>
    <t>อำเภอสุไหงปาดี</t>
  </si>
  <si>
    <t>อำเภอแว้ง</t>
  </si>
  <si>
    <t>ร.ร. วุฒิศาสน์</t>
  </si>
  <si>
    <t>นาสาวพนิดา กวีเขตต์</t>
  </si>
  <si>
    <t>38301 00051 59 3</t>
  </si>
  <si>
    <t>ม. รามคำแหง มสธ</t>
  </si>
  <si>
    <t>การตลาด การวัดและประเมินผล</t>
  </si>
  <si>
    <t>ภาษาไทย,คณิตศาสตร์</t>
  </si>
  <si>
    <t>x</t>
  </si>
  <si>
    <t>089-8780263</t>
  </si>
  <si>
    <t>นาสาวฟาราณี มูซอ</t>
  </si>
  <si>
    <t>ครูพี่เลี้ยง</t>
  </si>
  <si>
    <t>19608 00053 58 3</t>
  </si>
  <si>
    <t>2 เดือน</t>
  </si>
  <si>
    <t>ม. รา ชภัฏสุราษฎร์ธานี</t>
  </si>
  <si>
    <t>ภาษาอังกฤษ,ศิลปะ</t>
  </si>
  <si>
    <t>082-8326426</t>
  </si>
  <si>
    <t>นางสาวนูรีดา อีซอ</t>
  </si>
  <si>
    <t>บุคลากรทางการศึกษา</t>
  </si>
  <si>
    <t>19608 00009 17 7</t>
  </si>
  <si>
    <t>ร.รใ ผดุงประชาพณิชยการ</t>
  </si>
  <si>
    <t>การบัญชี</t>
  </si>
  <si>
    <t>091-6468846</t>
  </si>
  <si>
    <t>นางสาวอานีรา ยูโซ๊ะ</t>
  </si>
  <si>
    <t>19608 00018 23 1</t>
  </si>
  <si>
    <t>8 เดือน</t>
  </si>
  <si>
    <t>ม. รามคำแหง</t>
  </si>
  <si>
    <t>สื่อสารมวลชน</t>
  </si>
  <si>
    <t>084-9298500</t>
  </si>
  <si>
    <t>นางสาวบาฮีเราะห์ กือจิ</t>
  </si>
  <si>
    <t>19698 00100 22 9</t>
  </si>
  <si>
    <t>084-9657815</t>
  </si>
  <si>
    <t>นางสาวซูซานา แนรอ</t>
  </si>
  <si>
    <t>39611 00149 27 5</t>
  </si>
  <si>
    <t>ม. อิสเทิร์น, มสธ</t>
  </si>
  <si>
    <t>บริหารธุรกิจ,ศึกษาศาสตร์</t>
  </si>
  <si>
    <t>ภาษาอังกฤษ,การแนะแนว</t>
  </si>
  <si>
    <t>080-8751230</t>
  </si>
  <si>
    <t>นางสาวอารีป๊ะ สือนิ</t>
  </si>
  <si>
    <t>39611 00470 49 9</t>
  </si>
  <si>
    <t xml:space="preserve">ม. รามคำแหง </t>
  </si>
  <si>
    <t>ศึกษาศาสตร์บัณฑิตสุขศึกษา</t>
  </si>
  <si>
    <t>084-8612560</t>
  </si>
  <si>
    <t>นางสาวอันดีรา อับดุลเลาะ</t>
  </si>
  <si>
    <t>39608 00295 74 5</t>
  </si>
  <si>
    <t>สังคมวิทยามนุษย์วิทยา</t>
  </si>
  <si>
    <t>086-9688591</t>
  </si>
  <si>
    <t>นางสาวอิลฮัม จินตารา</t>
  </si>
  <si>
    <t>19501 00106  97 8</t>
  </si>
  <si>
    <t>ม. รา ชภัฏยะลา</t>
  </si>
  <si>
    <t>วิทยาศสตร์สิ่งแวดล้อม</t>
  </si>
  <si>
    <t>080-1383386</t>
  </si>
  <si>
    <t>นายสันชัย อาแด</t>
  </si>
  <si>
    <t>39608 00020 62 2</t>
  </si>
  <si>
    <t>ม. หาดใหญ่</t>
  </si>
  <si>
    <t>090-4790013</t>
  </si>
  <si>
    <t>นางสาวนูรฮัยดา จูรี</t>
  </si>
  <si>
    <t>19608 00051 67 0</t>
  </si>
  <si>
    <t>คอมพิวเตอร์ธุรกิจ</t>
  </si>
  <si>
    <t>086-0729439</t>
  </si>
  <si>
    <t>นางอังสนา แมงสาโมง</t>
  </si>
  <si>
    <t>39608  00091 13 8</t>
  </si>
  <si>
    <t>30 ปี</t>
  </si>
  <si>
    <t>วิชาชีพครู</t>
  </si>
  <si>
    <t>089-4665313</t>
  </si>
  <si>
    <t>นางสาวมุสลีนา สะมะแอ</t>
  </si>
  <si>
    <t>19608 00003 28 4</t>
  </si>
  <si>
    <t>2 ปี ครึ่ง</t>
  </si>
  <si>
    <t>วิทยาลัยเทคโนโลยี ภาคใต้</t>
  </si>
  <si>
    <t>083-6513315</t>
  </si>
  <si>
    <t>นายอาสลาม ซามานุงห</t>
  </si>
  <si>
    <t>39611 00286 18 3</t>
  </si>
  <si>
    <t xml:space="preserve"> ส. พละยะลา</t>
  </si>
  <si>
    <t>วิทยสุขภาพ</t>
  </si>
  <si>
    <t>สุข,พละ</t>
  </si>
  <si>
    <t>087-9694732</t>
  </si>
  <si>
    <t>นายนูฤดิง สะมะแอ</t>
  </si>
  <si>
    <t>39611 00454 37 0</t>
  </si>
  <si>
    <t>ม. เกริก</t>
  </si>
  <si>
    <t>การจัดการทรัพยากรมนุษย์</t>
  </si>
  <si>
    <t>086-0749903</t>
  </si>
  <si>
    <t>นางสาวอาซือมะ มูซอ</t>
  </si>
  <si>
    <t>19611 00053 29 8</t>
  </si>
  <si>
    <t>082-4848994</t>
  </si>
  <si>
    <t>นาสาวโซเฟียนี สมาแอ</t>
  </si>
  <si>
    <t>59608 00090 32 3</t>
  </si>
  <si>
    <t>ภาษาไทย,ประวัติศาสตร์</t>
  </si>
  <si>
    <t>084-9656394</t>
  </si>
  <si>
    <t>นางสาววราภรณ์ อาแช</t>
  </si>
  <si>
    <t>39608 00001 58 0</t>
  </si>
  <si>
    <t>วิทยาลัยการอาชีพ สุไหงโกลก</t>
  </si>
  <si>
    <t xml:space="preserve">บริหารธุรกิจการจัดการ      </t>
  </si>
  <si>
    <t>ทุกวิชา</t>
  </si>
  <si>
    <t>087-2869584</t>
  </si>
  <si>
    <t>นางสาวนาสเราะ สะมะแอ</t>
  </si>
  <si>
    <t>39608 00278 69 7</t>
  </si>
  <si>
    <t>14 ปี</t>
  </si>
  <si>
    <t xml:space="preserve">บริหารธุรกิจการจัดการ </t>
  </si>
  <si>
    <t>087-2884831</t>
  </si>
  <si>
    <t>นางอีซา ยะโกะ</t>
  </si>
  <si>
    <t>39608 00036 60 3</t>
  </si>
  <si>
    <t xml:space="preserve">บริหารธุรกิจการจัดการทรัพยากรมนุษย์ </t>
  </si>
  <si>
    <t>084-3956901</t>
  </si>
  <si>
    <t>นางสาวซีตีรอฮานา บินมะยูสุ</t>
  </si>
  <si>
    <t>39608 00104 21 4</t>
  </si>
  <si>
    <t>อนุปริญญา</t>
  </si>
  <si>
    <t>083-1863284</t>
  </si>
  <si>
    <t>นางสาวนูรีซาน มฮำมัด</t>
  </si>
  <si>
    <t>19608 00035 20 8</t>
  </si>
  <si>
    <t>สถาบันการพละศึกษาวิทยาเขตยะลา</t>
  </si>
  <si>
    <t>ธุรกิจ</t>
  </si>
  <si>
    <t>087-8991298</t>
  </si>
  <si>
    <t>นางสาวศรีตา บินแม</t>
  </si>
  <si>
    <t>19608 00013 50 6</t>
  </si>
  <si>
    <t>วิทยาศาสตร์สุขภาพ</t>
  </si>
  <si>
    <t>083-6550174</t>
  </si>
  <si>
    <t>นางสาวซัลวานิง สะมะแอ</t>
  </si>
  <si>
    <t>19608 00136 21 5</t>
  </si>
  <si>
    <t>ม. 6</t>
  </si>
  <si>
    <t>ร.ร สุคิรินวิทยา</t>
  </si>
  <si>
    <t>วิทย์-คณิต</t>
  </si>
  <si>
    <t>082-2633786</t>
  </si>
  <si>
    <t>นางสาวรูไวดา มะสะ</t>
  </si>
  <si>
    <t>19609 00048 92 1</t>
  </si>
  <si>
    <t>086-0948526</t>
  </si>
  <si>
    <t>นางสาวนาซีมะห์ ตาซู</t>
  </si>
  <si>
    <t>29608 00014 30 6</t>
  </si>
  <si>
    <t>วิทยาลัยผดุงประชาพณิชยการ</t>
  </si>
  <si>
    <t>088-3984698</t>
  </si>
  <si>
    <t>นางสาวฟาดีละ สะมะแอ</t>
  </si>
  <si>
    <t>19608 00050 86 0</t>
  </si>
  <si>
    <t>084-9768748</t>
  </si>
  <si>
    <t xml:space="preserve">นางสาวฮาปือเสาะ สะมะแอ          </t>
  </si>
  <si>
    <t>39608 00038 23 8</t>
  </si>
  <si>
    <t>082-8332149</t>
  </si>
  <si>
    <t>นางวันทนา รักษายศ</t>
  </si>
  <si>
    <t>39698 00219 35 4</t>
  </si>
  <si>
    <t>ไชยพันธ์พงค์เทคโนโลยี</t>
  </si>
  <si>
    <t>084-9664299</t>
  </si>
  <si>
    <t>นางสาวนูไรดา หะยี</t>
  </si>
  <si>
    <t>29605 00010 35 6</t>
  </si>
  <si>
    <t>082-8256976</t>
  </si>
  <si>
    <t>นางสาวลัยลา ยูโซ๊ะ</t>
  </si>
  <si>
    <t>19608 00038 52 5</t>
  </si>
  <si>
    <t>มหาวิทยาลัยแม่โจ้</t>
  </si>
  <si>
    <t>087-5915795</t>
  </si>
  <si>
    <t>นางสาวนูรไอนี มือลี</t>
  </si>
  <si>
    <t>19698 00053 06 1</t>
  </si>
  <si>
    <t>วิทยาลัยชุมชนสุไหงโกลก</t>
  </si>
  <si>
    <t>080-7020554</t>
  </si>
  <si>
    <t>นางสาวมายุรา ดาโอ๊ะ</t>
  </si>
  <si>
    <t>19608 00034 47 3</t>
  </si>
  <si>
    <t>มหาวิทยาลัยเกษมบัณฑิต</t>
  </si>
  <si>
    <t>084-8554152</t>
  </si>
  <si>
    <t>นางสาวรูซีตา ดอเลาะ</t>
  </si>
  <si>
    <t>39608 00139 42  3</t>
  </si>
  <si>
    <t>ศ.พ.อ</t>
  </si>
  <si>
    <t xml:space="preserve">    </t>
  </si>
  <si>
    <t>082-2626328</t>
  </si>
  <si>
    <t>นางปทุมรัตน์ ทองด้วง</t>
  </si>
  <si>
    <t>39608 00231 66 6</t>
  </si>
  <si>
    <t>บริหารธุรกิจการจัดการ</t>
  </si>
  <si>
    <t>089-7360685</t>
  </si>
  <si>
    <t>นางสาวโนรียะห์ ยะโก๊ะ</t>
  </si>
  <si>
    <t>นายไพฑูรย์   เจ๊ะแฮ</t>
  </si>
  <si>
    <t>3 9601 00088 11 2</t>
  </si>
  <si>
    <t>มสว.ประสานมิตร</t>
  </si>
  <si>
    <t>การศึกษามหาบัณฑิต</t>
  </si>
  <si>
    <t>นายเจริญ  ทองเต็มดวง</t>
  </si>
  <si>
    <t>3 9611 00113 05 0</t>
  </si>
  <si>
    <t>บริหารสถานศึกษา</t>
  </si>
  <si>
    <t>081-9575660</t>
  </si>
  <si>
    <t>นางสาวซูใบด๊ะ   วาเตะ</t>
  </si>
  <si>
    <t>1 9608 00039 85 8</t>
  </si>
  <si>
    <t>ม.ราชภัฏนครศรีธรรมราช</t>
  </si>
  <si>
    <t>084-9650277</t>
  </si>
  <si>
    <t>นางสาวยามีละ  บินอีซอ</t>
  </si>
  <si>
    <t>1 9608 00056 41 8</t>
  </si>
  <si>
    <t>089-9787754</t>
  </si>
  <si>
    <t>นางอำไพ   แก่นแก้ว</t>
  </si>
  <si>
    <t>3 9611 00398 04 6</t>
  </si>
  <si>
    <t>ม.ราชภัฏสวนดุสิต</t>
  </si>
  <si>
    <t>080-7160754</t>
  </si>
  <si>
    <t>นางสาวสุนารี   สาและ</t>
  </si>
  <si>
    <t>1 9608 00051 63 7</t>
  </si>
  <si>
    <t>ภาษาอังกฤษ (ครูพี่เลี้ยง)</t>
  </si>
  <si>
    <t>082-2631130</t>
  </si>
  <si>
    <t>นางสาวซูไลนี  สะแลแม</t>
  </si>
  <si>
    <t>1 9608 00043 52 9</t>
  </si>
  <si>
    <t>ภาษาจีน</t>
  </si>
  <si>
    <t>ภาษาจีน(ครูพี่เลี้ยง)</t>
  </si>
  <si>
    <t>086-6097282</t>
  </si>
  <si>
    <t>นางสาวนงลักษณ์  เจ๊ะแฮ</t>
  </si>
  <si>
    <t>1 9608 00055 446</t>
  </si>
  <si>
    <t>ม.ทักษิณ</t>
  </si>
  <si>
    <t>เทคโนโลยีและสื่อสารการศึกษา</t>
  </si>
  <si>
    <t>081-2769871</t>
  </si>
  <si>
    <t>นางสาวสุภาภร  ยาซิง</t>
  </si>
  <si>
    <t>19608 00013 49 2</t>
  </si>
  <si>
    <t>ร.ร.เทคนิคบริหารธุรกิจยะลา</t>
  </si>
  <si>
    <t>ควมพิวเตอร์ธุรกิจ</t>
  </si>
  <si>
    <t>(ครูพี่เลี้ยง)</t>
  </si>
  <si>
    <t>086-0879985</t>
  </si>
  <si>
    <t>นางสาววิสสุตา  พิมพ์เพ็ง</t>
  </si>
  <si>
    <t>3 4006 00317 13 8</t>
  </si>
  <si>
    <t>ร.ร.ขอนแก่นบริหารธุรกิจ</t>
  </si>
  <si>
    <t>บริหารการบัญชี</t>
  </si>
  <si>
    <t>088-3945646</t>
  </si>
  <si>
    <t>นางสาวรอฮีม๊ะ   บือราเฮง</t>
  </si>
  <si>
    <t>1 9608 0005 73 2</t>
  </si>
  <si>
    <t>ม.นราธิวาสราชนครินทร์</t>
  </si>
  <si>
    <t>ภาษาอาหรับ</t>
  </si>
  <si>
    <t>ภาษาอาหรับ(ครูพี่เลี้ยง)</t>
  </si>
  <si>
    <t>086-2867194</t>
  </si>
  <si>
    <t>อำเภอตากใบ</t>
  </si>
  <si>
    <t>นายวิภาคย์ บกสกุล</t>
  </si>
  <si>
    <t>9602000339105</t>
  </si>
  <si>
    <t>×</t>
  </si>
  <si>
    <t>081-7670708</t>
  </si>
  <si>
    <t>นางสมถวิล บกสกุล</t>
  </si>
  <si>
    <t>3960200339113</t>
  </si>
  <si>
    <t>ม.สุโขทัยธรรมาธารช</t>
  </si>
  <si>
    <t>ปฐม</t>
  </si>
  <si>
    <t>081-0977284</t>
  </si>
  <si>
    <t>นางสาวอันจรา บุญหา</t>
  </si>
  <si>
    <t>5960299001019</t>
  </si>
  <si>
    <t>ม.นราธวาสราชนครินทร์</t>
  </si>
  <si>
    <t>087-8367361</t>
  </si>
  <si>
    <t>นางสาวกอลีเป๊าะ อายารีฮา</t>
  </si>
  <si>
    <t>ครูช่วยสอน</t>
  </si>
  <si>
    <t>3960200293571</t>
  </si>
  <si>
    <t>084-8575083</t>
  </si>
  <si>
    <t>นางสาวสายใจ ไชยอำพันธ์</t>
  </si>
  <si>
    <t>1960200040537</t>
  </si>
  <si>
    <t>ม.เทคโนโลยีราชมงคล</t>
  </si>
  <si>
    <t>089-9774049</t>
  </si>
  <si>
    <t>นางอรอนงค์ คงพูน</t>
  </si>
  <si>
    <t>3960200201278</t>
  </si>
  <si>
    <t>วิทยาลัยราชภัฏยะลา</t>
  </si>
  <si>
    <t>080-7103557</t>
  </si>
  <si>
    <t>นางพิมพ์   พรหมพูล</t>
  </si>
  <si>
    <t>3960100114331</t>
  </si>
  <si>
    <t>089-2961098</t>
  </si>
  <si>
    <t>นางสมร สุวรรณพงษ์</t>
  </si>
  <si>
    <t>3960800153568</t>
  </si>
  <si>
    <t>ม.ราภัฏสวนดุสิต</t>
  </si>
  <si>
    <t>084-8792099</t>
  </si>
  <si>
    <t>นางสาวฮาบีบ๊ะ นารอดา</t>
  </si>
  <si>
    <t>3960200002879</t>
  </si>
  <si>
    <t>ม.รัตนบัณฑิต</t>
  </si>
  <si>
    <t>081-1968092</t>
  </si>
  <si>
    <t>นางสาวปรียะนาฏ หอมเย็น</t>
  </si>
  <si>
    <t>3640700051961</t>
  </si>
  <si>
    <t>มหาลัยนราธิวาส</t>
  </si>
  <si>
    <t>084-3959750</t>
  </si>
  <si>
    <t>นางสาวสมหญิง สาอุ</t>
  </si>
  <si>
    <t>3960200297461</t>
  </si>
  <si>
    <t>มหาลัยรัตนบัณฑิต</t>
  </si>
  <si>
    <t>086-6929774</t>
  </si>
  <si>
    <t>นางฉัตรพร หมานจันทร์</t>
  </si>
  <si>
    <t>3900200336076</t>
  </si>
  <si>
    <t>ราชภัฏสวนดุสิต</t>
  </si>
  <si>
    <t>086-9603343</t>
  </si>
  <si>
    <t>นางสาวชุติมา รัตนกุล</t>
  </si>
  <si>
    <t>3960500130180</t>
  </si>
  <si>
    <t>5 เดือน</t>
  </si>
  <si>
    <t>ก.ศ.น นราธิวาส</t>
  </si>
  <si>
    <t>ศิลป์-ภาษา</t>
  </si>
  <si>
    <t>091-6432711</t>
  </si>
  <si>
    <t>นางสาวจิณัฐตา คงทิตย์</t>
  </si>
  <si>
    <t>3960200205079</t>
  </si>
  <si>
    <t>084-8568045</t>
  </si>
  <si>
    <t>นางสาวซามีรา สาเมาะ</t>
  </si>
  <si>
    <t>1960200062140</t>
  </si>
  <si>
    <t>ม.ราชภัฏสุราษฏร์ธานี</t>
  </si>
  <si>
    <t>ศิลปกรรม</t>
  </si>
  <si>
    <t>089-7328656</t>
  </si>
  <si>
    <t>นางสาวสุภาวรรณ ปานแดง</t>
  </si>
  <si>
    <t>1960200065254</t>
  </si>
  <si>
    <t>083-3994063</t>
  </si>
  <si>
    <t>นางวิรัญชนา มะโนภักดิ์</t>
  </si>
  <si>
    <t>5550500150296</t>
  </si>
  <si>
    <t>อุตรดิตถ์เทคโนโลยี</t>
  </si>
  <si>
    <t>081-1357895</t>
  </si>
  <si>
    <t>นางสาวนิตยา อินน้อย</t>
  </si>
  <si>
    <t>1960200051881</t>
  </si>
  <si>
    <t>1 เดือน</t>
  </si>
  <si>
    <t>ร.ร.ตากใบ</t>
  </si>
  <si>
    <t>ศิลป์ทั่วไป</t>
  </si>
  <si>
    <t>085-7992692</t>
  </si>
  <si>
    <t>นางสาวปิยะพร  คงศรี</t>
  </si>
  <si>
    <t>3960200392324</t>
  </si>
  <si>
    <t>ป.ว.ช</t>
  </si>
  <si>
    <t>วิทยาลัยการอาชีพตากใบ</t>
  </si>
  <si>
    <t>082-8348679</t>
  </si>
  <si>
    <t>นางสาวเหมือนแพ เทียนทอง</t>
  </si>
  <si>
    <t>1360700046149</t>
  </si>
  <si>
    <t>ก.ศ.น ตากใบ</t>
  </si>
  <si>
    <t>084-9662765</t>
  </si>
  <si>
    <t xml:space="preserve"> อนุบาลบ้านสมถวิล</t>
  </si>
  <si>
    <t>ป.ตบัณฑิต</t>
  </si>
  <si>
    <t>บริหารการศึกษา</t>
  </si>
  <si>
    <t>088-3884997</t>
  </si>
  <si>
    <t>นางสาวอามีลา  ปาเนาะ</t>
  </si>
  <si>
    <t>ครูผู้สอน</t>
  </si>
  <si>
    <t>การปฐมศึกษา</t>
  </si>
  <si>
    <t>085-1366027</t>
  </si>
  <si>
    <t>นางสาวสามีฮ๊ะ  กือแน</t>
  </si>
  <si>
    <t>090-1792381</t>
  </si>
  <si>
    <t>นายฮาซือมิง  สามะ</t>
  </si>
  <si>
    <t>สถาบันพลศึกษา</t>
  </si>
  <si>
    <t>090-1800107</t>
  </si>
  <si>
    <t>นางสาวอลิษา  แวมะ</t>
  </si>
  <si>
    <t>084-8531019</t>
  </si>
  <si>
    <t>นางสาวนูรีซา  มะเย็ง</t>
  </si>
  <si>
    <t>ม.ราชภัฏสุราษฎร์ธานี</t>
  </si>
  <si>
    <t>082-2780420</t>
  </si>
  <si>
    <t>นางสาวลาตีป๊ะ  เจ๊ะอารงค์</t>
  </si>
  <si>
    <t>081-6982349</t>
  </si>
  <si>
    <t>นางสาวฟาสีลา  อีแต</t>
  </si>
  <si>
    <t>085-7991232</t>
  </si>
  <si>
    <t>นางสาวซูไวบ๊ะ  หะยีดือเร๊ะ</t>
  </si>
  <si>
    <t>087-9208018</t>
  </si>
  <si>
    <t>นางสาวนูรฮาปีซี  หะมะ</t>
  </si>
  <si>
    <t>086-0404783</t>
  </si>
  <si>
    <t>นางสาวซอฟียะห์  หะยีมะซะ</t>
  </si>
  <si>
    <t>080-6380015</t>
  </si>
  <si>
    <t>โรงเรียนรุ่งอรุณอิสลามวิทยา</t>
  </si>
  <si>
    <t xml:space="preserve">ผู้จัดการ </t>
  </si>
  <si>
    <t>มหาวิทยาลัยรัชต์ภาคย์</t>
  </si>
  <si>
    <t>การบริหารการปกครอง</t>
  </si>
  <si>
    <t>089-2841955</t>
  </si>
  <si>
    <t>นายซูลกอลดี ดือลามะ</t>
  </si>
  <si>
    <t>ประกาศนียบัตรบัณฑิต</t>
  </si>
  <si>
    <t>การบริหารการศึกษา</t>
  </si>
  <si>
    <t>ครูประจำชั้น</t>
  </si>
  <si>
    <t>มหาวิทยาลัยอิสลามยะลา</t>
  </si>
  <si>
    <t>นางอานีตา    ยะผา</t>
  </si>
  <si>
    <t>มหาวิทยาลัยสงขลานครินทร์</t>
  </si>
  <si>
    <t>ศึกษาศาสตรบัณฑิต(สุขศึกษา)</t>
  </si>
  <si>
    <t>นางสาวตัสนีม  ยะโก๊ะ</t>
  </si>
  <si>
    <t>นางสาวคอลีเย๊าะ  ดอเล๊าะ</t>
  </si>
  <si>
    <t>นางสาวซูไรณี  มะนอ</t>
  </si>
  <si>
    <t>นางสาวลาตีพะ  วาจิ</t>
  </si>
  <si>
    <t>หัวหน้าฝ่ายวิชาการ</t>
  </si>
  <si>
    <t>การพัฒนาชุมชน</t>
  </si>
  <si>
    <t>นางสาวอารีนา  เงาะลาเต๊ะ</t>
  </si>
  <si>
    <t>เจ้าหน้าที่ธุรการ</t>
  </si>
  <si>
    <t>นางสาวยุสนีดา  ยูโซะ</t>
  </si>
  <si>
    <t>มหาวทยาลัยราชภัฏยะลา</t>
  </si>
  <si>
    <t>ศิลปศาสตร์(ภาษาไทย)</t>
  </si>
  <si>
    <t>นางรุสลีณา   มามุ</t>
  </si>
  <si>
    <t>มหาวิทยารามคำแหง</t>
  </si>
  <si>
    <t>นางสาวซูฮายา  ยะโก๊ะ</t>
  </si>
  <si>
    <t>ครูประจำวิชา</t>
  </si>
  <si>
    <t>มหาวิทยาลัยหาดใหญ่</t>
  </si>
  <si>
    <t>นายซารีมิง  เด่นอดุลย์มาตร</t>
  </si>
  <si>
    <t>บริหารงานทั่วไป</t>
  </si>
  <si>
    <t>นายซัลมาน    สีระโก</t>
  </si>
  <si>
    <t>การเงิน</t>
  </si>
  <si>
    <t>มหาวิทยาสงขลานครินทร์</t>
  </si>
  <si>
    <t>นางสาวเอาซ๊ะห์  ดอฆอ</t>
  </si>
  <si>
    <t>มัธยมศึกษา</t>
  </si>
  <si>
    <t>ศูนย์การศึกษานอกโรงเรียน</t>
  </si>
  <si>
    <t>การพัฒนาคุณภาพชีวิต</t>
  </si>
  <si>
    <t>นางสาวนูรีดา  หะยีกือจิ</t>
  </si>
  <si>
    <t>ประกาศนียบัตรวิชาชีพชั้นสูง</t>
  </si>
  <si>
    <t>โรงเรียนผดุงประชาพณิชยการยะลา</t>
  </si>
  <si>
    <t>บริหารธุรกิจการบัญชี</t>
  </si>
  <si>
    <t>นางสาวนัสริน   ยูโซ๊ะ</t>
  </si>
  <si>
    <t>พี่เลี้ยง</t>
  </si>
  <si>
    <t>ประถมศึกษาปีที่ 6</t>
  </si>
  <si>
    <t>บูกิตประชาอุปถัมภ์</t>
  </si>
  <si>
    <t>นางสาวอาสือมะ  ดือราโพ</t>
  </si>
  <si>
    <t>โรงเรียนอัลอิสลามียะห์</t>
  </si>
  <si>
    <t>นางสาวนูรยาตี  ดอฆอ</t>
  </si>
  <si>
    <t>นางสาวนูรฮายาตี หะยีวาเต๊ะ</t>
  </si>
  <si>
    <t>นางสาวนูรดีนี  กาเซ็ง</t>
  </si>
  <si>
    <t>อำเภอเจาะไอร้อง</t>
  </si>
  <si>
    <t>นับถือ</t>
  </si>
  <si>
    <t>นายบุญฤทธิ์    โสพิกุล</t>
  </si>
  <si>
    <t>ผจก./ผู้รับใบอนุญาต</t>
  </si>
  <si>
    <t>ป.โท (ครู)</t>
  </si>
  <si>
    <t>ม.เวสเทิร์น</t>
  </si>
  <si>
    <t>นางอุรวีวดี    โสพิกุล</t>
  </si>
  <si>
    <t>นางสาวอุดมพร    โสพิกุล</t>
  </si>
  <si>
    <t>รองผู้อำนวยการ</t>
  </si>
  <si>
    <t>ป.เอก (ครู)</t>
  </si>
  <si>
    <t>อินเดีย</t>
  </si>
  <si>
    <t>นางสาวซาอีดา  วานิ</t>
  </si>
  <si>
    <t>ม.ราชภัฎยะลา</t>
  </si>
  <si>
    <t xml:space="preserve">น.ส.รีนา      สะดง  </t>
  </si>
  <si>
    <t>ป.ตรี (ครู)</t>
  </si>
  <si>
    <t>ม.ราชภัฏพระนคร</t>
  </si>
  <si>
    <t>น.ส.นิเสาวณีย์      นิแม</t>
  </si>
  <si>
    <t>น.ส.ยูเราะห์      ละเล๊าะ</t>
  </si>
  <si>
    <t xml:space="preserve">น.ส.รอซีด๊ะ       มูซอ  </t>
  </si>
  <si>
    <t>น.ส.ยัสมีนี      ปาเซเลาะ</t>
  </si>
  <si>
    <t>น.ส.กามีลา    ยาบาลา</t>
  </si>
  <si>
    <t xml:space="preserve">นางสาวอาซียะห์  ตาหยง </t>
  </si>
  <si>
    <t>ม.ราชภัฎสุราษฎร์ฯ</t>
  </si>
  <si>
    <t>นางสาววิลาวัณย์  วาเต๊ะ</t>
  </si>
  <si>
    <t>น.ส.พอตีเมาะ    สะดามะ</t>
  </si>
  <si>
    <t>น.ส.ฟิตรี     ตาเละ</t>
  </si>
  <si>
    <t>คอมฯ</t>
  </si>
  <si>
    <t>นางสาวนาดียะ    สาและ</t>
  </si>
  <si>
    <t>รัฐประศาสนศาสตร์</t>
  </si>
  <si>
    <t>นางสาวนูรไรดา  มะลี</t>
  </si>
  <si>
    <t>ครูผู้ช่วย</t>
  </si>
  <si>
    <t>ว.เทคนิค</t>
  </si>
  <si>
    <t>ปกครอง</t>
  </si>
  <si>
    <t>นางสาวอามีเนาะ  เจะดะ</t>
  </si>
  <si>
    <t>นางสาวมารียานี  แม</t>
  </si>
  <si>
    <t>รร.อัครศาสน์</t>
  </si>
  <si>
    <t xml:space="preserve">นางสาวอายูซะห์    ปูเต๊ะ        </t>
  </si>
  <si>
    <t>ว.ชุมชนนราฯ</t>
  </si>
  <si>
    <t xml:space="preserve">นางสาวนารีฮัน    สาเมาะ  </t>
  </si>
  <si>
    <t>ว.อาชีวศึกษา</t>
  </si>
  <si>
    <t>เลขาฯ</t>
  </si>
  <si>
    <t>นางสาวอาสีลาวาตี   มะรือเสาะ</t>
  </si>
  <si>
    <t>ม.รามฯ</t>
  </si>
  <si>
    <t>สื่อสารฯ</t>
  </si>
  <si>
    <t>นางสาวการีมี  มีระยะ</t>
  </si>
  <si>
    <t>ม.กรุงเทพธนฯ</t>
  </si>
  <si>
    <t>นางสาวนูรไฮนี  เปาะจิ</t>
  </si>
  <si>
    <t xml:space="preserve">นางสาวซาซีเยาะ  สะแปอิง </t>
  </si>
  <si>
    <t>รร.ร่มเกล้า</t>
  </si>
  <si>
    <t>นางสาวรูมานี  จิ</t>
  </si>
  <si>
    <t xml:space="preserve">นางสาวทัศนีย์  ตะโละดิง    </t>
  </si>
  <si>
    <t xml:space="preserve">นางสาวนิสีลาวาตี   เจ๊ะอูมา   </t>
  </si>
  <si>
    <t>รร.ฮาซานียะห์</t>
  </si>
  <si>
    <t>นางสาวซาลินี   อาแว</t>
  </si>
  <si>
    <t>นางสาวรอสือนะ  สะนิ</t>
  </si>
  <si>
    <t>นางสาวแอเสาะ  แดมองโก</t>
  </si>
  <si>
    <t>ดารุสสาลาม</t>
  </si>
  <si>
    <t>นางสาวพานิดา  เตะ</t>
  </si>
  <si>
    <t>นางสาวรอปีอะ  นิมะ</t>
  </si>
  <si>
    <t>นางสาวฮัสหม๊ะ  ลาเตะ</t>
  </si>
  <si>
    <t>รร. นราธิวาส</t>
  </si>
  <si>
    <t>นางสาวนิซริน  เจ๊ะดอเล๊าะ</t>
  </si>
  <si>
    <t>นางสาวรอมละห์  อาแว</t>
  </si>
  <si>
    <t>กศน.</t>
  </si>
  <si>
    <t>นางสาวลาตีป๊ะห์  อิซอ</t>
  </si>
  <si>
    <t>นางสาวเรสตี  ปาเตะ</t>
  </si>
  <si>
    <t>ว.การอาชีพสายบุรี</t>
  </si>
  <si>
    <t xml:space="preserve">นางอัพฟาพ       </t>
  </si>
  <si>
    <t>อาแว</t>
  </si>
  <si>
    <t>เจ้าหน้าที่การเงิน</t>
  </si>
  <si>
    <t xml:space="preserve">นางสารีนา      </t>
  </si>
  <si>
    <t>เด่นดรุวัน</t>
  </si>
  <si>
    <t>ป.ตรี (คบ.)</t>
  </si>
  <si>
    <t>ม.ราชภัฏ ยะลา</t>
  </si>
  <si>
    <t xml:space="preserve">นางรูฮานิง        </t>
  </si>
  <si>
    <t>สนิง</t>
  </si>
  <si>
    <t>ป.ตรี (ศษ.บ)</t>
  </si>
  <si>
    <t>มหาวิทยาลัยสงขลานครินทร์  ปัตตานี</t>
  </si>
  <si>
    <t>ครุศาสตรอิสลาม</t>
  </si>
  <si>
    <t>ประถม</t>
  </si>
  <si>
    <t xml:space="preserve">นางสาวคอรีย๊ะ  </t>
  </si>
  <si>
    <t xml:space="preserve">อาแซนิแม   </t>
  </si>
  <si>
    <t xml:space="preserve">นางสาวอัสนา </t>
  </si>
  <si>
    <t>เจ๊ะลง</t>
  </si>
  <si>
    <t xml:space="preserve">นางสาวกามีฮะ   </t>
  </si>
  <si>
    <t>ลีโกะ</t>
  </si>
  <si>
    <t xml:space="preserve">นางสาวอัสนี      </t>
  </si>
  <si>
    <t>อาแวปูเต๊ะ</t>
  </si>
  <si>
    <t xml:space="preserve">นางสาวปัทมา     </t>
  </si>
  <si>
    <t>อาดำ</t>
  </si>
  <si>
    <t>ม.ราชภัฏ</t>
  </si>
  <si>
    <t xml:space="preserve">นางไซนับ          </t>
  </si>
  <si>
    <t>สาแม</t>
  </si>
  <si>
    <t xml:space="preserve">นางสาวนูรอยีนี    </t>
  </si>
  <si>
    <t>แวโนะ</t>
  </si>
  <si>
    <t>พี่เลี้ยงอนุบาล</t>
  </si>
  <si>
    <t xml:space="preserve">นายมะตอลา      </t>
  </si>
  <si>
    <t xml:space="preserve"> เจ๊ะเงาะ</t>
  </si>
  <si>
    <t xml:space="preserve">นายวาริษ  </t>
  </si>
  <si>
    <t>เบ็ญยูซูฟ</t>
  </si>
  <si>
    <t xml:space="preserve">นางสาวนูรีซัน        </t>
  </si>
  <si>
    <t>ดือเร๊ะ</t>
  </si>
  <si>
    <t xml:space="preserve">นางสาวต่วนยารอ  </t>
  </si>
  <si>
    <t>ตุแวบือซา</t>
  </si>
  <si>
    <t xml:space="preserve">นางสาวนูรียัน     </t>
  </si>
  <si>
    <t>ตาตอเละ</t>
  </si>
  <si>
    <t xml:space="preserve">นางสาวนิฮัพเซาะ    </t>
  </si>
  <si>
    <t>นิโยะ</t>
  </si>
  <si>
    <t xml:space="preserve">นางสาวนูรียะห์    </t>
  </si>
  <si>
    <t>ตาละตา</t>
  </si>
  <si>
    <t>ป.ตรี , ป. บัณฑิต</t>
  </si>
  <si>
    <t>มหาวิทยาลัยสงขลานครินทร์  หาดใหญ่</t>
  </si>
  <si>
    <t xml:space="preserve">นางสาวรอมละห์    </t>
  </si>
  <si>
    <t>สาแมง</t>
  </si>
  <si>
    <t>กฎหมายอิสลาม</t>
  </si>
  <si>
    <t xml:space="preserve">นางอัสมีดา     </t>
  </si>
  <si>
    <t>ปูเต๊ะ</t>
  </si>
  <si>
    <t xml:space="preserve">นางสาวยานีสะ    </t>
  </si>
  <si>
    <t>อาแซ</t>
  </si>
  <si>
    <t xml:space="preserve">นางสาวรอฮีม๊ะ    </t>
  </si>
  <si>
    <t xml:space="preserve">นางสาวรอซีด๊ะ    </t>
  </si>
  <si>
    <t>อูมา</t>
  </si>
  <si>
    <t xml:space="preserve">นางสาวอรนุช  </t>
  </si>
  <si>
    <t>ดาเลาะ</t>
  </si>
  <si>
    <t xml:space="preserve">นางสาวฟูซีย๊ะ   </t>
  </si>
  <si>
    <t>สาตูยือลี</t>
  </si>
  <si>
    <t xml:space="preserve">ป.ตรี </t>
  </si>
  <si>
    <t xml:space="preserve">นางสาวซูบัยดะฮ์   </t>
  </si>
  <si>
    <t>ยูโซ๊ะ</t>
  </si>
  <si>
    <t xml:space="preserve">นางสาวสุพัฒนา  </t>
  </si>
  <si>
    <t>สนิกอเด็ง</t>
  </si>
  <si>
    <t xml:space="preserve">นางสาวฟารีซะห์  </t>
  </si>
  <si>
    <t>แพร</t>
  </si>
  <si>
    <t xml:space="preserve">นางสาวรุชดา         </t>
  </si>
  <si>
    <t>สาและ</t>
  </si>
  <si>
    <t>ภาษาและวรรณคดีไทย</t>
  </si>
  <si>
    <t xml:space="preserve">นางสาวกาลีมะห์   </t>
  </si>
  <si>
    <t>เจ๊ะเลาะ</t>
  </si>
  <si>
    <t xml:space="preserve">นางสาวอาซียะห์      </t>
  </si>
  <si>
    <t>วี</t>
  </si>
  <si>
    <t xml:space="preserve">นางสาวซากียะห์     </t>
  </si>
  <si>
    <t>อาแวกาจิ</t>
  </si>
  <si>
    <t xml:space="preserve">นางสาวซารีฮะ       </t>
  </si>
  <si>
    <t>สะนอ</t>
  </si>
  <si>
    <t xml:space="preserve">นางสาวไซนะห์      </t>
  </si>
  <si>
    <t xml:space="preserve">นางสาวอานีดา      </t>
  </si>
  <si>
    <t>หะเลาะ</t>
  </si>
  <si>
    <t>ชีววิทยาประยุกต์</t>
  </si>
  <si>
    <t xml:space="preserve">นางสาวรีดา            </t>
  </si>
  <si>
    <t xml:space="preserve"> สามะแอ</t>
  </si>
  <si>
    <t xml:space="preserve">นางสาวรูสมี       </t>
  </si>
  <si>
    <t>หะยีสะมะแอ</t>
  </si>
  <si>
    <t xml:space="preserve">นางสูรียะห์       </t>
  </si>
  <si>
    <t>เจ๊ะเฮง</t>
  </si>
  <si>
    <t xml:space="preserve">นายอับดุลซาฟี </t>
  </si>
  <si>
    <t>นายลุกมาน</t>
  </si>
  <si>
    <t>เศรษฐศาสตร์อิสลาม</t>
  </si>
  <si>
    <t xml:space="preserve">นางสาวอัสหม๊ะ </t>
  </si>
  <si>
    <t>อาแวมะ</t>
  </si>
  <si>
    <t xml:space="preserve">นางรูซีลา  </t>
  </si>
  <si>
    <t>รีรา</t>
  </si>
  <si>
    <t xml:space="preserve">นางสาวซูไรนะ   </t>
  </si>
  <si>
    <t>แวอูเซ่ง</t>
  </si>
  <si>
    <t xml:space="preserve">นางสาวตาซีเยาะ   </t>
  </si>
  <si>
    <t>อาแวบือซา</t>
  </si>
  <si>
    <t xml:space="preserve">นางสาวฟาตีเมาะ  </t>
  </si>
  <si>
    <t>จูแร</t>
  </si>
  <si>
    <t xml:space="preserve">นายมูฮัมหมัดซุลกีฟลี </t>
  </si>
  <si>
    <t>นิโซ๊ะ</t>
  </si>
  <si>
    <t>นางนันทิดา</t>
  </si>
  <si>
    <t>ดำรงศักดิ์</t>
  </si>
  <si>
    <t>จิตวิทยาการแนะแนว</t>
  </si>
  <si>
    <t>นางสาวแวเยาะ</t>
  </si>
  <si>
    <t xml:space="preserve">Mrs. Sarah </t>
  </si>
  <si>
    <t>Nurdin</t>
  </si>
  <si>
    <t xml:space="preserve">นางสาวรุสลีซา           </t>
  </si>
  <si>
    <t>ยูโซะ</t>
  </si>
  <si>
    <t xml:space="preserve">นางสาวซารีปะห์          </t>
  </si>
  <si>
    <t>มะลิมะ</t>
  </si>
  <si>
    <t>นางนูรอัยกี</t>
  </si>
  <si>
    <t>ลาโบะ</t>
  </si>
  <si>
    <t xml:space="preserve">นางสาวฮายามิง                 </t>
  </si>
  <si>
    <t>สะมะแอ</t>
  </si>
  <si>
    <t>นางสาวซาวียะห์</t>
  </si>
  <si>
    <t>นางสาวรอฮีเม๊าะ</t>
  </si>
  <si>
    <t>มาฮะ</t>
  </si>
  <si>
    <t xml:space="preserve">นางสาวซานียะห์        </t>
  </si>
  <si>
    <t>นางสาวพัฒมาร์</t>
  </si>
  <si>
    <t>รอนิง</t>
  </si>
  <si>
    <t>นายมูหามะตอซา</t>
  </si>
  <si>
    <t>เจ๊ะและ</t>
  </si>
  <si>
    <t>นางสาวซัยนับ</t>
  </si>
  <si>
    <t>มะบายะ</t>
  </si>
  <si>
    <t>นางสาวอิบตีซัน</t>
  </si>
  <si>
    <t>แวหะยี</t>
  </si>
  <si>
    <t>นางสาวรุสดา</t>
  </si>
  <si>
    <t>ลอมา</t>
  </si>
  <si>
    <t>นางสาวตอยบะห์</t>
  </si>
  <si>
    <t>วาแตลี</t>
  </si>
  <si>
    <t>นางสาวรูซีลา</t>
  </si>
  <si>
    <t>ปะจูดิง</t>
  </si>
  <si>
    <t>นางสาวอัสมะ</t>
  </si>
  <si>
    <t>เจ๊ะแม</t>
  </si>
  <si>
    <t>นายมูตาสิต</t>
  </si>
  <si>
    <t>บินกอเดร์</t>
  </si>
  <si>
    <t>เทคโนโลยีสารสนเทศ</t>
  </si>
  <si>
    <t>นางสาวอามีเนาะ</t>
  </si>
  <si>
    <t>สะบูดิง</t>
  </si>
  <si>
    <t>ฟิสิกส์</t>
  </si>
  <si>
    <t>นางสาวอิกรีซาน</t>
  </si>
  <si>
    <t>หะยีอับดุลเลาะ</t>
  </si>
  <si>
    <t>วิทยาศาสตร์สิ่งแวดล้อม</t>
  </si>
  <si>
    <t>นางสาวอัสบะห์</t>
  </si>
  <si>
    <t>เจ๊ะโซะ</t>
  </si>
  <si>
    <t>นางสาวอามาณีย์</t>
  </si>
  <si>
    <t>ดาโอะ</t>
  </si>
  <si>
    <t>จิตวิทยา</t>
  </si>
  <si>
    <t>นางสาวฟารีซัน</t>
  </si>
  <si>
    <t>เจ๊ะเต๊ะ</t>
  </si>
  <si>
    <t>นางสาวนิฮาวา</t>
  </si>
  <si>
    <t>ซีอูเซ็ง</t>
  </si>
  <si>
    <t>หมายเหตุ อำเภอเมือง  อำเภอบาเจาะ อำเภอศรีสากร อำเภอสุไหงโกลก อำเภอระแงะ   ไม่ได้รับข้อมูล</t>
  </si>
  <si>
    <t>52203043891610</t>
  </si>
  <si>
    <t>4 ธค. 2552</t>
  </si>
  <si>
    <t>55123040061379</t>
  </si>
  <si>
    <t>20 พย. 2555</t>
  </si>
  <si>
    <t>54109000461799</t>
  </si>
  <si>
    <t>26 สค.2554</t>
  </si>
  <si>
    <t>53203041344784</t>
  </si>
  <si>
    <t>25 กพ. 2553</t>
  </si>
  <si>
    <t>53203041344792</t>
  </si>
  <si>
    <t>55109000014448</t>
  </si>
  <si>
    <t>25 มค. 2555</t>
  </si>
  <si>
    <t>53203041344806</t>
  </si>
  <si>
    <t>ศธ 514.4/9364</t>
  </si>
  <si>
    <t>29 มิย. 2555</t>
  </si>
  <si>
    <t>54109000427078</t>
  </si>
  <si>
    <t>29 มิย. 2554</t>
  </si>
  <si>
    <t>551090000205731</t>
  </si>
  <si>
    <t>27 พค. 2555</t>
  </si>
  <si>
    <t>55109000205715</t>
  </si>
  <si>
    <t>55203040066663</t>
  </si>
  <si>
    <t>25 สค. 2555</t>
  </si>
  <si>
    <t xml:space="preserve">นายอารีฟ         </t>
  </si>
  <si>
    <t>ศธ 5104.3/14694</t>
  </si>
  <si>
    <t xml:space="preserve">นางสาวตอฮีเร๊าะ  </t>
  </si>
  <si>
    <t>ครูสอนศาสนา</t>
  </si>
  <si>
    <t xml:space="preserve">นางสาวนูรีฮัน     </t>
  </si>
  <si>
    <t xml:space="preserve">นายอับดุลวาเฮด  </t>
  </si>
  <si>
    <t>ศธ 5104.4/11384</t>
  </si>
  <si>
    <t xml:space="preserve">นายมาหะหมัดรออีน     </t>
  </si>
  <si>
    <t xml:space="preserve">นางสาวซูไลลา  </t>
  </si>
  <si>
    <t xml:space="preserve">นายมาหะมะ            </t>
  </si>
  <si>
    <t xml:space="preserve">นายมะยากี    </t>
  </si>
  <si>
    <t xml:space="preserve">นายมูฮำมัดไซนูรี    </t>
  </si>
  <si>
    <t xml:space="preserve">นายอาหะมะ             </t>
  </si>
  <si>
    <t xml:space="preserve">นางไอดา      </t>
  </si>
  <si>
    <t xml:space="preserve">นางสาวคอยรียะห์    </t>
  </si>
  <si>
    <t xml:space="preserve">นางสาวรอดียะห์   </t>
  </si>
  <si>
    <t xml:space="preserve">นายอับดุลเลาะห์  </t>
  </si>
  <si>
    <t xml:space="preserve">นายตัลมีซี    </t>
  </si>
  <si>
    <t xml:space="preserve">นายอาราฮัม  </t>
  </si>
  <si>
    <t>นายมะกือตา</t>
  </si>
  <si>
    <t>55109000148061</t>
  </si>
  <si>
    <t xml:space="preserve">นางสาวมูเนาวาเราะห์    </t>
  </si>
  <si>
    <t>ท.3031/2556</t>
  </si>
  <si>
    <t xml:space="preserve">นางสาวสุไรดา            </t>
  </si>
  <si>
    <t xml:space="preserve">นางรอซียะห์                 </t>
  </si>
  <si>
    <t>ท.3029/2556</t>
  </si>
  <si>
    <t>นายมาหะมะอาสือมิง</t>
  </si>
  <si>
    <t>นายนิอาฮัมมัด</t>
  </si>
  <si>
    <t>นางสาวฟาฎีละห์</t>
  </si>
  <si>
    <t>นางพาลีดะห์</t>
  </si>
  <si>
    <t>นางสาวมาซีเต๊าะห์</t>
  </si>
  <si>
    <t>นายยะฟัร</t>
  </si>
  <si>
    <t>นายคอลิด</t>
  </si>
  <si>
    <t>นายมาหะมะ</t>
  </si>
  <si>
    <t>1/92553</t>
  </si>
  <si>
    <t>ศธ 5104.4/11458</t>
  </si>
  <si>
    <t>ผู้รับใบอนุญาต/ผู้อำนวยการ</t>
  </si>
  <si>
    <t>ศท.5104.3/7075</t>
  </si>
  <si>
    <t>ศท.5104.3/17337</t>
  </si>
  <si>
    <t>นางอาซีตี  อาแวบือซา</t>
  </si>
  <si>
    <t>29 ก.พ. 55</t>
  </si>
  <si>
    <t>นายอิลเลียส  จารงค์</t>
  </si>
  <si>
    <t>ธุรการ/การเงิน</t>
  </si>
  <si>
    <t>นางสาวดาลัด  ดารากัย</t>
  </si>
  <si>
    <t>นางสาวมารีนา  บากา</t>
  </si>
  <si>
    <t>นางสาวนาซียัน  โต๊ะนิ</t>
  </si>
  <si>
    <t>นางรัตติยา  รอหิง</t>
  </si>
  <si>
    <t>นางสาวรูบีนา  บาบาสคาน</t>
  </si>
  <si>
    <t>นางมูรนี  ซือกือรอง</t>
  </si>
  <si>
    <t>ผู้รับใบอนุญาต/ผู้จัดการ</t>
  </si>
  <si>
    <t>ศธ.5104.3/7075</t>
  </si>
  <si>
    <t>ศธ.5104.3/7074</t>
  </si>
  <si>
    <t>ศธ.5104.4/17342</t>
  </si>
  <si>
    <t>ศธ.5104.4/17346</t>
  </si>
  <si>
    <t>ศธ.5104.3/7060</t>
  </si>
  <si>
    <t>ศธ.5104.4/17348</t>
  </si>
  <si>
    <t>ศธ.5104.4/17344</t>
  </si>
  <si>
    <t>ศธ.5104.4/17347</t>
  </si>
  <si>
    <t>นางมาดีฮะห์  จารงค์</t>
  </si>
  <si>
    <t>เจ้าหน้าที่ทะเบียน</t>
  </si>
  <si>
    <t>นางสาวมีสา  สาและบาลอ</t>
  </si>
  <si>
    <t>นางสาวนาสะเราะ  มะลา</t>
  </si>
  <si>
    <t>นางสาวรอฮานา  สะมะแอ</t>
  </si>
  <si>
    <t>นางสาวฮาลาตี  ดอเลาะ</t>
  </si>
  <si>
    <t>ศธ5104.4/8288</t>
  </si>
  <si>
    <t>ท.1589/2556</t>
  </si>
  <si>
    <t>9 ธ.ค. 2552</t>
  </si>
  <si>
    <t>28 เม.ย. 2551</t>
  </si>
  <si>
    <t>4 มิ.ย. 2554</t>
  </si>
  <si>
    <t>14 ต.ค. 2553</t>
  </si>
  <si>
    <t>20 ต.ค. 2554</t>
  </si>
  <si>
    <t>3 ก.ค. 2554</t>
  </si>
  <si>
    <t>23 มี.ค. 2553</t>
  </si>
  <si>
    <t>26 มี.ค. 2553</t>
  </si>
  <si>
    <t>1 ก.ย. 2553</t>
  </si>
  <si>
    <t>29 ส.ค. 2553</t>
  </si>
  <si>
    <t>16 ต.ค. 2551</t>
  </si>
  <si>
    <t>26 มี.ค. 2555</t>
  </si>
  <si>
    <t>นางาสวนาอีหม๊ะ  สาแล๊ะ</t>
  </si>
  <si>
    <t>29 มิ.ย. 2555</t>
  </si>
  <si>
    <t>30 มี.ค. 2554</t>
  </si>
  <si>
    <t>1 พ.ค. 2556</t>
  </si>
  <si>
    <t>17 ธ.ค. 2553</t>
  </si>
  <si>
    <t>4 พ.ค. 2555</t>
  </si>
  <si>
    <t>2 ก.ย. 2553</t>
  </si>
  <si>
    <t>6 พ.ค. 2554</t>
  </si>
  <si>
    <t>28 ก.พ. 2554</t>
  </si>
  <si>
    <t>10 มิ.ย. 2553</t>
  </si>
  <si>
    <t>14 ม.ค. 2552</t>
  </si>
  <si>
    <t>5 ก.ย. 2553</t>
  </si>
  <si>
    <t>3 เม.ย. 2556</t>
  </si>
  <si>
    <t>8 มิ.ย. 2554</t>
  </si>
  <si>
    <t>17 ส.ค. 2553</t>
  </si>
  <si>
    <t>100</t>
  </si>
  <si>
    <t>101</t>
  </si>
  <si>
    <t>15 ก.ย. 2553</t>
  </si>
  <si>
    <t>102</t>
  </si>
  <si>
    <t>26 ม.ค. 2552</t>
  </si>
  <si>
    <t>103</t>
  </si>
  <si>
    <t>25 พ.ค. 2555</t>
  </si>
  <si>
    <t>104</t>
  </si>
  <si>
    <t>105</t>
  </si>
  <si>
    <t>3 พ.ค. 2556</t>
  </si>
  <si>
    <t>106</t>
  </si>
  <si>
    <t>107</t>
  </si>
  <si>
    <t>108</t>
  </si>
  <si>
    <t>1 เม.ย. 2553</t>
  </si>
  <si>
    <t>109</t>
  </si>
  <si>
    <t>110</t>
  </si>
  <si>
    <t>111</t>
  </si>
  <si>
    <t>1 ม.ย. 2554</t>
  </si>
  <si>
    <t>1 มิ.ย.2555</t>
  </si>
  <si>
    <t>เลขที่ 5320341308851</t>
  </si>
  <si>
    <t>ร.ร. วุฒิศาสน์วิทยา</t>
  </si>
  <si>
    <t>นางสาวชลธิรา  บุญลึก</t>
  </si>
  <si>
    <t>นายวิภาคย์   บกสกุล</t>
  </si>
  <si>
    <t>นางสาวอันจรา  บุญหา</t>
  </si>
  <si>
    <t xml:space="preserve"> ศธ5104.4/5291</t>
  </si>
  <si>
    <t>นางสาวกอลีเป๊าะ  อายารีฮา</t>
  </si>
  <si>
    <t>ศธ.5103.2/2188</t>
  </si>
  <si>
    <t>นางสาวสายใจ  ไชยอำพันธ์</t>
  </si>
  <si>
    <t>นางสมร  สุวรรณพงษ์</t>
  </si>
  <si>
    <t>นางสาวฮาบีบ๊ะ  นารอดา</t>
  </si>
  <si>
    <t>นางสาวปรียะนาฎ  หอมเย็น</t>
  </si>
  <si>
    <t>นางสาวสมหญิง  สาอุ</t>
  </si>
  <si>
    <t>นางฉัตรพร  หมานจันทร์</t>
  </si>
  <si>
    <t>นางอรอนงค์  คงพูน</t>
  </si>
  <si>
    <t xml:space="preserve"> 9 ธันวาคม 2552</t>
  </si>
  <si>
    <t>นางสาวสุพาภร  ยาซิง</t>
  </si>
  <si>
    <t>นางสาวกามารียาตี  บาโด</t>
  </si>
  <si>
    <t>นายซูลกอลดี   ดือลามะ</t>
  </si>
  <si>
    <t>นางสาวอาสือมะห์  ดือราโพ</t>
  </si>
  <si>
    <r>
      <t xml:space="preserve"> </t>
    </r>
    <r>
      <rPr>
        <sz val="14"/>
        <color indexed="8"/>
        <rFont val="TH SarabunPSK"/>
        <family val="2"/>
      </rPr>
      <t>/</t>
    </r>
  </si>
  <si>
    <t>12  ม.7</t>
  </si>
  <si>
    <t>D_ha_yah@hotmail.com</t>
  </si>
  <si>
    <t>94  หมู่  7  เทศบาล 1</t>
  </si>
  <si>
    <t>mukhtari@hotmail.co.th.</t>
  </si>
  <si>
    <t>www.mukhtari.com</t>
  </si>
  <si>
    <t>อ.1 - ป.3</t>
  </si>
  <si>
    <t>มูลนิธิโรงเรียนเจริญศึกษา</t>
  </si>
  <si>
    <t>นายอาณันย์   มุทะธากุล</t>
  </si>
  <si>
    <t>นายมูคตาร์  หะยียูโซ๊ะ</t>
  </si>
  <si>
    <t>Miss Angelita   Ugay Pineda</t>
  </si>
  <si>
    <t xml:space="preserve">XX๔๙๓๑๓๕๗ </t>
  </si>
  <si>
    <t xml:space="preserve">ปริญญาตรี   </t>
  </si>
  <si>
    <t>Miss Jenalou Dilino Fordan</t>
  </si>
  <si>
    <t xml:space="preserve">EB ๕๐๑๓๙๘๗ </t>
  </si>
  <si>
    <r>
      <t xml:space="preserve">สอนตรงวุฒิ /
</t>
    </r>
  </si>
  <si>
    <t>สอนไม่ตรงวุฒิ x</t>
  </si>
  <si>
    <t>ตารางที่ 5 ข้อมูลการจัดตั้งโรงเรียนเอกชนในระบบ  ประเภทสอนวิชาสามัญ  ปีการศึกษา 2556</t>
  </si>
  <si>
    <t xml:space="preserve"> ตารางที่ 7 ข้อมูลจำนวนผู้บริหาร ครูสอนสามัญ  โรงเรียนเอกชนในระบบ ประเภทสอนวิชาสามัญ  ปีการศึกษา  2556</t>
  </si>
  <si>
    <t xml:space="preserve"> ตารางที่ 8 ข้อมูลจำนวนผู้บริหาร ครูสอนศาสนา  โรงเรียนเอกชนในระบบ ประเภทสอนวิชาสามัญ  ปีการศึกษา  2556</t>
  </si>
  <si>
    <t>ตารางที่ 9 ข้อมูลครูต่างชาติ สอนสามัญ สอนศาสนา  โรงเรียนเอกชนในระบบ ประเภทวิชาสามัญ  จำแนกรายคน  ปีการศึกษา 2556</t>
  </si>
  <si>
    <t>ตารางที่ 11 ข้อมูลรายชื่อ ผู้บริหาร ครูสอนสามัญ  โรงเรียนเอกชนในระบบ ประเภทวิชาสามัญ  จำแนกรายคน  ปีการศึกษา 2556</t>
  </si>
  <si>
    <t>ตารางที่ 12  ตารางข้อมูลรายชื่อครูสอนสามัญ ครูสอนศาสนาที่บรรจุและไม่บรรจุ (รวมทั้งผู้อำนวยการ) ปีการศึกษา  2556</t>
  </si>
  <si>
    <t>ตารางที่ 13 ข้อมูลจำนวนครูสอนสามัญ  แยกวุฒิการศึกษา โรงเรียนเอกชนในระบบ ประเภทสอนวิชาสามัญ รายโรงเรียน ปีการศึกษา 2556</t>
  </si>
  <si>
    <r>
      <t xml:space="preserve">     </t>
    </r>
    <r>
      <rPr>
        <b/>
        <sz val="20"/>
        <rFont val="TH SarabunIT๙"/>
        <family val="2"/>
      </rPr>
      <t xml:space="preserve"> </t>
    </r>
    <r>
      <rPr>
        <b/>
        <sz val="20"/>
        <rFont val="TH SarabunPSK"/>
        <family val="2"/>
      </rPr>
      <t>ตารางที่ 15 ข้อมูลจำนวนครูสอนสามัญ  โรงเรียนเอกชนในระบบ ประเภทสอนวิชาสามัญ รายอำเภอ ปีการศึกษา 2556</t>
    </r>
  </si>
  <si>
    <t xml:space="preserve">                                      ตารางที่ 16 ข้อมูลจำนวนนักเรียน ระดับก่อนประถมศึกษา โรงเรียนเอกชนในระบบ   ประเภทสอนวิชาสามัญ   ปีการศึกษา  2556                            </t>
  </si>
  <si>
    <t xml:space="preserve">                                      ตารางที่ 17 ข้อมูลจำนวนนักเรียน ระดับประถมศึกษา โรงเรียนเอกชนในระบบ   ประเภทสอนวิชาสามัญ   ปีการศึกษา  2556                                          </t>
  </si>
  <si>
    <t xml:space="preserve">                                      ตารางที่ 18 ข้อมูลจำนวนนักเรียน ระดับมัธยมศึกษาตอนต้น โรงเรียนเอกชนในระบบ   ประเภทสอนวิชาสามัญ   ปีการศึกษา  2556                                                </t>
  </si>
  <si>
    <t xml:space="preserve">                                      ตารางที่ 19 ข้อมูลจำนวนนักเรียน ระดับมัธยมศึกษาตอนปลาย โรงเรียนเอกชนในระบบ   ประเภทสอนวิชาสามัญ   ปีการศึกษา  2556                                                          </t>
  </si>
  <si>
    <t xml:space="preserve">                                      ตารางที่ 20 ข้อมูลจำนวนนักเรียน ห้องเรียน โรงเรียนเอกชนในระบบ   ประเภทสอนวิชาสามัญ   ปีการศึกษา  2556                                                  </t>
  </si>
  <si>
    <t xml:space="preserve">                                           ตารางที่ 23 ข้อมูลจำนวนนักเรียน ห้องเรียน โรงเรียนเอกชนในระบบ   ประเภทสอนวิชาสามัญ รายอำเภอ ปีการศึกษา  2556                                                          </t>
  </si>
  <si>
    <t>อำเภอศรีสาคร</t>
  </si>
  <si>
    <t>อัตเตาฟีกียะห์ อิสลามียะห์</t>
  </si>
  <si>
    <t>นายมาหามะ  มีดามี</t>
  </si>
  <si>
    <t>3950100494460</t>
  </si>
  <si>
    <t>47 ปี</t>
  </si>
  <si>
    <t>089-8787098</t>
  </si>
  <si>
    <t>นางสาวอารีนา  อาลีบาโง</t>
  </si>
  <si>
    <t>ครูสามัญ</t>
  </si>
  <si>
    <t>1960600019772</t>
  </si>
  <si>
    <t>28 ปี</t>
  </si>
  <si>
    <t>ตรงวุฒิ</t>
  </si>
  <si>
    <t>086-0704064</t>
  </si>
  <si>
    <t>นายวสันต์  มะตาเยะ</t>
  </si>
  <si>
    <t>1960700003045</t>
  </si>
  <si>
    <t>29ปี</t>
  </si>
  <si>
    <t>ม.เกริก</t>
  </si>
  <si>
    <t>การจัดการทรัพยากร</t>
  </si>
  <si>
    <t>ไม่ตรงวุฒิ</t>
  </si>
  <si>
    <t>081-3616323</t>
  </si>
  <si>
    <t>นางสาวรอกีเยาะ  เจะแล</t>
  </si>
  <si>
    <t>1960700051988</t>
  </si>
  <si>
    <t>6 เดือน</t>
  </si>
  <si>
    <t>082-8289108</t>
  </si>
  <si>
    <t>นางสาวมารียา  อาเละกอตอ</t>
  </si>
  <si>
    <t>1960700038213</t>
  </si>
  <si>
    <t>25 ปี</t>
  </si>
  <si>
    <t>มอ.หาดใหญ่</t>
  </si>
  <si>
    <t>เคมี-ชีว</t>
  </si>
  <si>
    <t>ชิววิทยา</t>
  </si>
  <si>
    <t>089-8704275</t>
  </si>
  <si>
    <t xml:space="preserve">นางสาวสารีนา สะมะแอ </t>
  </si>
  <si>
    <t>1940600006091</t>
  </si>
  <si>
    <t>35 ปี</t>
  </si>
  <si>
    <t>089-9782449</t>
  </si>
  <si>
    <t>นายอานาส  ดอเลาะ</t>
  </si>
  <si>
    <t>1940900106981</t>
  </si>
  <si>
    <t>วัดผล</t>
  </si>
  <si>
    <t>084-7244086</t>
  </si>
  <si>
    <t>นายอับดุลรอสะ  เจ๊ะอุเซ็ง</t>
  </si>
  <si>
    <t>1960700031472</t>
  </si>
  <si>
    <t>27 ปี</t>
  </si>
  <si>
    <t>085-0819510</t>
  </si>
  <si>
    <t>นายอับดุลการิม วาโมง</t>
  </si>
  <si>
    <t>3960700040222</t>
  </si>
  <si>
    <t>36 ปี</t>
  </si>
  <si>
    <t>081-0983428</t>
  </si>
  <si>
    <t>นางยามีละห์  เจ๊ะลามา</t>
  </si>
  <si>
    <t>1960700043080</t>
  </si>
  <si>
    <t>ม.ราชภัฎสุราษฎ</t>
  </si>
  <si>
    <t>ศิลปศึกษา</t>
  </si>
  <si>
    <t>089-5956612</t>
  </si>
  <si>
    <t>นายมะ  ต่วนตีมุง</t>
  </si>
  <si>
    <t>3960700044945</t>
  </si>
  <si>
    <t>ม.หาดใหญ่</t>
  </si>
  <si>
    <t>080-5404570</t>
  </si>
  <si>
    <t>นางสาวอานิรัฐ เจะน๊ะ</t>
  </si>
  <si>
    <t>3960500353111</t>
  </si>
  <si>
    <t>วิทยาลัยเกษตร</t>
  </si>
  <si>
    <t>เกษตร</t>
  </si>
  <si>
    <t>ไม้ดอก-ไม้ประดับ</t>
  </si>
  <si>
    <t>090-1609130</t>
  </si>
  <si>
    <t>นางสาวอามีเน๊าะ  เจ๊ะเต็ง</t>
  </si>
  <si>
    <t>1960600087522</t>
  </si>
  <si>
    <t>084-7508231</t>
  </si>
  <si>
    <t>นางสาวอาอีเซาะ  เจ๊ะโวะ</t>
  </si>
  <si>
    <t>1960700109788</t>
  </si>
  <si>
    <t>ม.เกษฌบัณฑิติ</t>
  </si>
  <si>
    <t>088-3883728</t>
  </si>
  <si>
    <t>นายเปาซี  ดอเลาะ</t>
  </si>
  <si>
    <t>1949900109635</t>
  </si>
  <si>
    <t xml:space="preserve"> 4 เดือน</t>
  </si>
  <si>
    <t>ม.ราชภัฎสงขลา</t>
  </si>
  <si>
    <t>080-1387281</t>
  </si>
  <si>
    <t>นายอับดุลเลาะ  วาเลาะ</t>
  </si>
  <si>
    <t>1960700034773</t>
  </si>
  <si>
    <t>26 ปี</t>
  </si>
  <si>
    <t>090-8829684</t>
  </si>
  <si>
    <t>นายตูแวอับดุลเลาะ ดือมุงกะปะ</t>
  </si>
  <si>
    <t>3960700027773</t>
  </si>
  <si>
    <t>33 ปี</t>
  </si>
  <si>
    <t>081-7676526</t>
  </si>
  <si>
    <t>นางสาวอิลฮัม  เจะนา</t>
  </si>
  <si>
    <t>1960700038728</t>
  </si>
  <si>
    <t>084-9670169</t>
  </si>
  <si>
    <t>นางสาวฟาดีลา  มะลี</t>
  </si>
  <si>
    <t>1960700047974</t>
  </si>
  <si>
    <t>087-2932760</t>
  </si>
  <si>
    <t>นางสาวคอลีเยาะ   โละดิง</t>
  </si>
  <si>
    <t>ครูประถม</t>
  </si>
  <si>
    <t>1960700048669</t>
  </si>
  <si>
    <t>088-3965272</t>
  </si>
  <si>
    <t>นางสาวนอร์ซารีนา  เจะแม็ง</t>
  </si>
  <si>
    <t>1940500064008</t>
  </si>
  <si>
    <t>087-2965192</t>
  </si>
  <si>
    <t>นางสาวตูแวแอเสาะ  ตะลีโป๊ะ</t>
  </si>
  <si>
    <t>2940900013913</t>
  </si>
  <si>
    <t>ม.นครศรีฯ</t>
  </si>
  <si>
    <t>084-9686374</t>
  </si>
  <si>
    <t>นางสาวนูรีย๊ะ  เจ๊ะหะมะ</t>
  </si>
  <si>
    <t>2960700013057</t>
  </si>
  <si>
    <t xml:space="preserve">เคมี </t>
  </si>
  <si>
    <t>086-2981438</t>
  </si>
  <si>
    <t>นางสาวกูสุมา  โมง</t>
  </si>
  <si>
    <t>1960700009256</t>
  </si>
  <si>
    <t>081-0990819</t>
  </si>
  <si>
    <t>นายรุสลัน   กะลูแป</t>
  </si>
  <si>
    <t>3960600285924</t>
  </si>
  <si>
    <t>พละ,สุข</t>
  </si>
  <si>
    <t>081-1897814</t>
  </si>
  <si>
    <t>นายสุไลมาน  มะเด็ง</t>
  </si>
  <si>
    <t>1959900211332</t>
  </si>
  <si>
    <t>089-5977243</t>
  </si>
  <si>
    <t>นางสาวนูรีซะ  ดิง</t>
  </si>
  <si>
    <t>2960700008002</t>
  </si>
  <si>
    <t>ม.ราชภัฎพระนคร</t>
  </si>
  <si>
    <t>088-3967820</t>
  </si>
  <si>
    <t>นางสาวนาซีเราะห์  อิบราเฮง</t>
  </si>
  <si>
    <t>1960700039165</t>
  </si>
  <si>
    <t>087-2988639</t>
  </si>
  <si>
    <t>นางสาวหายาตี  ประเปะ</t>
  </si>
  <si>
    <t>3950600200015</t>
  </si>
  <si>
    <t>สังคม-คณิต</t>
  </si>
  <si>
    <t>086-8007193</t>
  </si>
  <si>
    <t>นางสาวนูรไลลา  รอแมง</t>
  </si>
  <si>
    <t>1960700086762</t>
  </si>
  <si>
    <t>คณิต-ภาษาไทย</t>
  </si>
  <si>
    <t>083-1945811</t>
  </si>
  <si>
    <t>นางสาวซานูซัน  ดือราแม็ง</t>
  </si>
  <si>
    <t>1940500035407</t>
  </si>
  <si>
    <t>คอมศึกษา</t>
  </si>
  <si>
    <t>คอมฯ-คณิต</t>
  </si>
  <si>
    <t>087-2874227</t>
  </si>
  <si>
    <t>นายฮาดี  มะสาแหล๊ะ</t>
  </si>
  <si>
    <t>3960800180077</t>
  </si>
  <si>
    <t>089-8783849</t>
  </si>
  <si>
    <t>นางสาวกอมารียะห์  สาและ</t>
  </si>
  <si>
    <t>1960500039216</t>
  </si>
  <si>
    <t>ไทย-วิทย์</t>
  </si>
  <si>
    <t>085-4686856</t>
  </si>
  <si>
    <t xml:space="preserve">โรงเรียนญะบัลนูร </t>
  </si>
  <si>
    <t>นายมะรูดิง   มูซอ</t>
  </si>
  <si>
    <t>3-9607-00069-33-6</t>
  </si>
  <si>
    <t>นายอัลมูรีเราะ   ซิมา</t>
  </si>
  <si>
    <t>2-9506-00010-79-0</t>
  </si>
  <si>
    <t>ป.บริหาร</t>
  </si>
  <si>
    <t>3-9601-00045-10-0</t>
  </si>
  <si>
    <t xml:space="preserve">ปริญญาตรี </t>
  </si>
  <si>
    <t>นางสาวอายีเราะ  อาแซ</t>
  </si>
  <si>
    <t>1-9607-00001-20-4</t>
  </si>
  <si>
    <t>นางสาวรอมีฮัน   เง๊าะ</t>
  </si>
  <si>
    <t>2-9606-00008-98-1</t>
  </si>
  <si>
    <t>นางสาวเจะรอเมาะ ดอเลาะ</t>
  </si>
  <si>
    <t>1-9607-00039-66-0</t>
  </si>
  <si>
    <t>นางสาวกัสตูเรีย  มูซอ</t>
  </si>
  <si>
    <t>นางสาวสีตีลาตีพ๊ะ  เง๊าะ</t>
  </si>
  <si>
    <t>1-9607-00088-88-8</t>
  </si>
  <si>
    <t>3 9606 00032 75 1</t>
  </si>
  <si>
    <t>บ.การศึกษา</t>
  </si>
  <si>
    <t>08-0876-9595</t>
  </si>
  <si>
    <t>นายอามาร์  สะมะปะ</t>
  </si>
  <si>
    <t>ผู้ช่วยผู้อำนวยการ</t>
  </si>
  <si>
    <t>2 9607 00006 62 0</t>
  </si>
  <si>
    <t>ปี</t>
  </si>
  <si>
    <t>ม.อัซฮาร์</t>
  </si>
  <si>
    <t>ศาสนาศาตร์</t>
  </si>
  <si>
    <t>09-0882-6144</t>
  </si>
  <si>
    <t>นางสาวยารอนะ  นิทอง</t>
  </si>
  <si>
    <t>หน.ฝ่ายบริหารงานวิชาการ</t>
  </si>
  <si>
    <t>3 9407 00147 92 2</t>
  </si>
  <si>
    <t>08-8529-3785</t>
  </si>
  <si>
    <t>นางสาวสุไรดา  เซ็ง</t>
  </si>
  <si>
    <t>หน.ฝ่ายบริหารงานบุคคล</t>
  </si>
  <si>
    <t>3 9607 00022 14 3</t>
  </si>
  <si>
    <t>การพัฒาชุชน</t>
  </si>
  <si>
    <t>#</t>
  </si>
  <si>
    <t>08-1189-7401</t>
  </si>
  <si>
    <t>นางสาวพาตีเมาะ หะยีมะนุ</t>
  </si>
  <si>
    <t>หน.ฝ่ายบริหารงบประมาณ</t>
  </si>
  <si>
    <t>3 9607 00084 24 2</t>
  </si>
  <si>
    <t>08-7804-0041</t>
  </si>
  <si>
    <t>นางสาวซุลฟาร์  ดือเระ</t>
  </si>
  <si>
    <t>หน.บริหารงานทั่วไป</t>
  </si>
  <si>
    <t>3 9607 00060 04 5</t>
  </si>
  <si>
    <t>09-1310-9925</t>
  </si>
  <si>
    <t>นางสาวอารีนา  ดือมานิ๊</t>
  </si>
  <si>
    <t>3 9607 00085 81 1</t>
  </si>
  <si>
    <t>การจักการ</t>
  </si>
  <si>
    <t>08-6293-2568</t>
  </si>
  <si>
    <t>นายอับดุรอหีม  ยามา</t>
  </si>
  <si>
    <t>1 9606 00057 66 6</t>
  </si>
  <si>
    <t>กฏหมายอิสลาม</t>
  </si>
  <si>
    <t>08-0704-7559</t>
  </si>
  <si>
    <t>นางสาวมารีนี  โตะแม</t>
  </si>
  <si>
    <t>1 9690 00005 57 9</t>
  </si>
  <si>
    <t>08-6293-4053</t>
  </si>
  <si>
    <t>นางแวนูรมาลิน ยาบี</t>
  </si>
  <si>
    <t>2 9501 00009 02 4</t>
  </si>
  <si>
    <t>1 ปี 3 เดือน</t>
  </si>
  <si>
    <t>คอมฯบริหาร</t>
  </si>
  <si>
    <t>08-1276-6783</t>
  </si>
  <si>
    <t>นางสาวรีดาวาตี  เจ๊ะนะ</t>
  </si>
  <si>
    <t>3 9607 00112 28 2</t>
  </si>
  <si>
    <t>ม.มูฮำมาดียะห์ สุมาตรเหนือ</t>
  </si>
  <si>
    <t>08-8389-8390</t>
  </si>
  <si>
    <t>นางสาวฮาพีสะ  สะมะแอ</t>
  </si>
  <si>
    <t>1 9608 00034 09 1</t>
  </si>
  <si>
    <t>08-7891-8460</t>
  </si>
  <si>
    <t>นางสาวนูรีสัน  อาแซ</t>
  </si>
  <si>
    <t>2 9607 00006 57 3</t>
  </si>
  <si>
    <t>วชช.</t>
  </si>
  <si>
    <t>08-5690-5058</t>
  </si>
  <si>
    <t>นางสาวก๊าสมา ดือเระ</t>
  </si>
  <si>
    <t>1 9606 00072 73 8</t>
  </si>
  <si>
    <t>นางสาวอัมดียะห์  บากา</t>
  </si>
  <si>
    <t>1 9607 00040 13 7</t>
  </si>
  <si>
    <t>09-0423-1236</t>
  </si>
  <si>
    <t>นางสาวยูวารี  ตาเละ</t>
  </si>
  <si>
    <t>1 9607 00053 42 5</t>
  </si>
  <si>
    <t>มลายู</t>
  </si>
  <si>
    <t>08-0706-0794</t>
  </si>
  <si>
    <t>นางสาวอาซียะห์  สาแมง</t>
  </si>
  <si>
    <t xml:space="preserve">1 9409 00139 42 1 </t>
  </si>
  <si>
    <t>08-5641-5058</t>
  </si>
  <si>
    <t>นางสาวศันสนีย์  อุแซดอเลาะ</t>
  </si>
  <si>
    <t>1 9606 00039 28 5</t>
  </si>
  <si>
    <t xml:space="preserve">1 ปี </t>
  </si>
  <si>
    <t>08-2828-7405</t>
  </si>
  <si>
    <t>นางสาวรออีดะห์  กาหลง</t>
  </si>
  <si>
    <t>1 9606 00061 05 1</t>
  </si>
  <si>
    <t>09-1645-2735</t>
  </si>
  <si>
    <t>นายอิรอเฮม  สะมะแอ</t>
  </si>
  <si>
    <t>1 9607 00034 97 8</t>
  </si>
  <si>
    <t>สถาบันการพลศึกษา</t>
  </si>
  <si>
    <t>08-5669-8846</t>
  </si>
  <si>
    <t>อำเภอสุไหงโกลก</t>
  </si>
  <si>
    <t>นธ 0007/ 2548</t>
  </si>
  <si>
    <t>55109000358741</t>
  </si>
  <si>
    <t>ศธ 5104.4/17425</t>
  </si>
  <si>
    <t>52200802785451</t>
  </si>
  <si>
    <t>ศธ5102.2/2052</t>
  </si>
  <si>
    <t>53200661348287</t>
  </si>
  <si>
    <t>56109000045449</t>
  </si>
  <si>
    <t>ศธ5104.4/3919</t>
  </si>
  <si>
    <t>54209000059779</t>
  </si>
  <si>
    <t>52109000163271</t>
  </si>
  <si>
    <t>54109000096195</t>
  </si>
  <si>
    <t>5409747/ อนุญาต</t>
  </si>
  <si>
    <t>52109000160347</t>
  </si>
  <si>
    <t>53123040010900</t>
  </si>
  <si>
    <t>52109000106832</t>
  </si>
  <si>
    <t>56109000001468</t>
  </si>
  <si>
    <t>54109000083794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</si>
</sst>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dd\.mm\.yyyy;@"/>
    <numFmt numFmtId="196" formatCode="d\ mmm\ yyyy"/>
    <numFmt numFmtId="197" formatCode="dd\.mm\.yy;@"/>
    <numFmt numFmtId="198" formatCode="[$-187041E]d\ mmm\ yy;@"/>
    <numFmt numFmtId="199" formatCode="[$-1070000]d/mm/yyyy;@"/>
    <numFmt numFmtId="200" formatCode="[$-F800]dddd\,\ mmmm\ dd\,\ yyyy"/>
    <numFmt numFmtId="201" formatCode="[$-101041E]d\ mmm\ yy;@"/>
    <numFmt numFmtId="202" formatCode="[$-107041E]d\ mmmm\ yyyy;@"/>
    <numFmt numFmtId="203" formatCode="_-* #,##0_-;\-* #,##0_-;_-* &quot;-&quot;??_-;_-@_-"/>
    <numFmt numFmtId="204" formatCode="#,##0.00;[Red]#,##0.00"/>
    <numFmt numFmtId="205" formatCode="_(* #,##0_);_(* \(#,##0\);_(* &quot;-&quot;??_);_(@_)"/>
    <numFmt numFmtId="206" formatCode="[$-1000000]0\ 0000\ 00000\ 00\ 0"/>
    <numFmt numFmtId="207" formatCode="[&lt;=9999999]###\-####;\(###\)\ ###\-####"/>
    <numFmt numFmtId="208" formatCode="[$-1000000]00\-0000000\-0"/>
    <numFmt numFmtId="209" formatCode="0;[Red]0"/>
    <numFmt numFmtId="210" formatCode="[$-41E]d\ mmmm\ yyyy"/>
    <numFmt numFmtId="211" formatCode="0000000000000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sz val="20"/>
      <name val="Angsana New"/>
      <family val="1"/>
    </font>
    <font>
      <sz val="14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20"/>
      <name val="TH SarabunIT๙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b/>
      <sz val="20"/>
      <color indexed="8"/>
      <name val="TH SarabunPSK"/>
      <family val="2"/>
    </font>
    <font>
      <sz val="14"/>
      <name val="TH SarabunIT๙"/>
      <family val="2"/>
    </font>
    <font>
      <u val="single"/>
      <sz val="14"/>
      <color indexed="12"/>
      <name val="TH SarabunIT๙"/>
      <family val="2"/>
    </font>
    <font>
      <u val="single"/>
      <sz val="14"/>
      <name val="TH SarabunIT๙"/>
      <family val="2"/>
    </font>
    <font>
      <u val="single"/>
      <sz val="12"/>
      <name val="TH SarabunPSK"/>
      <family val="2"/>
    </font>
    <font>
      <sz val="11"/>
      <name val="TH SarabunPSK"/>
      <family val="2"/>
    </font>
    <font>
      <u val="single"/>
      <sz val="16"/>
      <color indexed="12"/>
      <name val="TH SarabunPSK"/>
      <family val="2"/>
    </font>
    <font>
      <sz val="10"/>
      <name val="TH SarabunPSK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H SarabunPSK"/>
      <family val="2"/>
    </font>
    <font>
      <b/>
      <sz val="11"/>
      <name val="TH SarabunPSK"/>
      <family val="2"/>
    </font>
    <font>
      <b/>
      <sz val="14"/>
      <color indexed="8"/>
      <name val="TH SarabunPSK"/>
      <family val="2"/>
    </font>
    <font>
      <sz val="11"/>
      <color indexed="9"/>
      <name val="Tahoma"/>
      <family val="2"/>
    </font>
    <font>
      <u val="single"/>
      <sz val="6.6"/>
      <color indexed="2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1"/>
      <color indexed="8"/>
      <name val="Angsana New"/>
      <family val="1"/>
    </font>
    <font>
      <sz val="14"/>
      <color indexed="8"/>
      <name val="Wingdings"/>
      <family val="0"/>
    </font>
    <font>
      <sz val="14"/>
      <color indexed="8"/>
      <name val="TH SarabunIT๙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4"/>
      <color indexed="10"/>
      <name val="TH SarabunPSK"/>
      <family val="2"/>
    </font>
    <font>
      <sz val="11"/>
      <color indexed="10"/>
      <name val="TH SarabunPSK"/>
      <family val="2"/>
    </font>
    <font>
      <sz val="10"/>
      <color indexed="8"/>
      <name val="TH SarabunPSK"/>
      <family val="2"/>
    </font>
    <font>
      <b/>
      <sz val="20"/>
      <color indexed="8"/>
      <name val="Angsana New"/>
      <family val="1"/>
    </font>
    <font>
      <sz val="11"/>
      <color theme="0"/>
      <name val="Calibri"/>
      <family val="2"/>
    </font>
    <font>
      <u val="single"/>
      <sz val="6.6"/>
      <color theme="11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1"/>
      <color theme="1"/>
      <name val="Angsana New"/>
      <family val="1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Wingdings"/>
      <family val="0"/>
    </font>
    <font>
      <sz val="14"/>
      <color theme="1"/>
      <name val="TH SarabunIT๙"/>
      <family val="2"/>
    </font>
    <font>
      <sz val="11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rgb="FFFF0000"/>
      <name val="TH SarabunPSK"/>
      <family val="2"/>
    </font>
    <font>
      <sz val="11"/>
      <color rgb="FFFF0000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0"/>
      <color theme="1"/>
      <name val="TH SarabunPSK"/>
      <family val="2"/>
    </font>
    <font>
      <b/>
      <sz val="20"/>
      <color theme="1"/>
      <name val="TH SarabunPSK"/>
      <family val="2"/>
    </font>
    <font>
      <b/>
      <sz val="20"/>
      <color theme="1"/>
      <name val="Angsana New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>
      <alignment/>
      <protection/>
    </xf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23" borderId="1" applyNumberFormat="0" applyAlignment="0" applyProtection="0"/>
    <xf numFmtId="0" fontId="74" fillId="24" borderId="0" applyNumberFormat="0" applyBorder="0" applyAlignment="0" applyProtection="0"/>
    <xf numFmtId="9" fontId="0" fillId="0" borderId="0" applyFont="0" applyFill="0" applyBorder="0" applyAlignment="0" applyProtection="0"/>
    <xf numFmtId="0" fontId="75" fillId="0" borderId="4" applyNumberFormat="0" applyFill="0" applyAlignment="0" applyProtection="0"/>
    <xf numFmtId="0" fontId="76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77" fillId="20" borderId="5" applyNumberFormat="0" applyAlignment="0" applyProtection="0"/>
    <xf numFmtId="0" fontId="0" fillId="32" borderId="6" applyNumberFormat="0" applyFont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20">
    <xf numFmtId="0" fontId="0" fillId="0" borderId="0" xfId="0" applyFont="1" applyAlignment="1">
      <alignment/>
    </xf>
    <xf numFmtId="0" fontId="4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0" fontId="81" fillId="0" borderId="0" xfId="0" applyFont="1" applyAlignment="1">
      <alignment/>
    </xf>
    <xf numFmtId="0" fontId="4" fillId="0" borderId="0" xfId="52" applyFont="1" applyBorder="1" applyAlignment="1">
      <alignment horizontal="center"/>
      <protection/>
    </xf>
    <xf numFmtId="0" fontId="4" fillId="0" borderId="0" xfId="52" applyFont="1" applyBorder="1">
      <alignment/>
      <protection/>
    </xf>
    <xf numFmtId="0" fontId="4" fillId="0" borderId="0" xfId="52" applyFont="1">
      <alignment/>
      <protection/>
    </xf>
    <xf numFmtId="0" fontId="5" fillId="0" borderId="0" xfId="52" applyFont="1" applyBorder="1">
      <alignment/>
      <protection/>
    </xf>
    <xf numFmtId="0" fontId="5" fillId="0" borderId="0" xfId="52" applyFont="1" applyBorder="1" applyAlignment="1">
      <alignment horizontal="right"/>
      <protection/>
    </xf>
    <xf numFmtId="0" fontId="5" fillId="0" borderId="0" xfId="52" applyFont="1" applyBorder="1" applyAlignment="1">
      <alignment horizontal="left"/>
      <protection/>
    </xf>
    <xf numFmtId="0" fontId="5" fillId="0" borderId="0" xfId="52" applyFont="1" applyAlignment="1">
      <alignment horizontal="left"/>
      <protection/>
    </xf>
    <xf numFmtId="0" fontId="81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1" fillId="0" borderId="10" xfId="0" applyFont="1" applyBorder="1" applyAlignment="1">
      <alignment horizontal="center"/>
    </xf>
    <xf numFmtId="0" fontId="5" fillId="0" borderId="0" xfId="53" applyFont="1" applyBorder="1">
      <alignment/>
      <protection/>
    </xf>
    <xf numFmtId="0" fontId="5" fillId="0" borderId="0" xfId="53" applyFont="1">
      <alignment/>
      <protection/>
    </xf>
    <xf numFmtId="0" fontId="8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2" fillId="0" borderId="0" xfId="0" applyFont="1" applyAlignment="1">
      <alignment/>
    </xf>
    <xf numFmtId="49" fontId="12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/>
    </xf>
    <xf numFmtId="0" fontId="16" fillId="0" borderId="0" xfId="0" applyFont="1" applyAlignment="1">
      <alignment/>
    </xf>
    <xf numFmtId="0" fontId="15" fillId="0" borderId="0" xfId="55" applyFont="1" applyBorder="1" applyAlignment="1">
      <alignment horizontal="center"/>
      <protection/>
    </xf>
    <xf numFmtId="0" fontId="18" fillId="0" borderId="11" xfId="52" applyFont="1" applyBorder="1" applyAlignment="1">
      <alignment horizontal="center"/>
      <protection/>
    </xf>
    <xf numFmtId="0" fontId="13" fillId="0" borderId="10" xfId="52" applyFont="1" applyBorder="1" applyAlignment="1">
      <alignment horizontal="center"/>
      <protection/>
    </xf>
    <xf numFmtId="0" fontId="19" fillId="0" borderId="10" xfId="0" applyFont="1" applyBorder="1" applyAlignment="1">
      <alignment/>
    </xf>
    <xf numFmtId="0" fontId="13" fillId="0" borderId="10" xfId="52" applyFont="1" applyBorder="1">
      <alignment/>
      <protection/>
    </xf>
    <xf numFmtId="0" fontId="20" fillId="0" borderId="10" xfId="0" applyFont="1" applyBorder="1" applyAlignment="1">
      <alignment/>
    </xf>
    <xf numFmtId="0" fontId="83" fillId="0" borderId="10" xfId="0" applyFont="1" applyBorder="1" applyAlignment="1">
      <alignment horizontal="center"/>
    </xf>
    <xf numFmtId="0" fontId="83" fillId="0" borderId="10" xfId="0" applyFont="1" applyFill="1" applyBorder="1" applyAlignment="1">
      <alignment/>
    </xf>
    <xf numFmtId="0" fontId="83" fillId="0" borderId="10" xfId="0" applyFont="1" applyFill="1" applyBorder="1" applyAlignment="1">
      <alignment horizontal="center"/>
    </xf>
    <xf numFmtId="0" fontId="83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left"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22" fillId="34" borderId="10" xfId="0" applyFont="1" applyFill="1" applyBorder="1" applyAlignment="1">
      <alignment horizontal="left"/>
    </xf>
    <xf numFmtId="0" fontId="22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4" fillId="0" borderId="10" xfId="0" applyFont="1" applyBorder="1" applyAlignment="1">
      <alignment horizontal="center"/>
    </xf>
    <xf numFmtId="0" fontId="84" fillId="0" borderId="13" xfId="0" applyFont="1" applyBorder="1" applyAlignment="1">
      <alignment horizontal="center"/>
    </xf>
    <xf numFmtId="0" fontId="84" fillId="0" borderId="10" xfId="0" applyFont="1" applyBorder="1" applyAlignment="1">
      <alignment/>
    </xf>
    <xf numFmtId="0" fontId="84" fillId="0" borderId="13" xfId="0" applyFont="1" applyBorder="1" applyAlignment="1">
      <alignment/>
    </xf>
    <xf numFmtId="0" fontId="22" fillId="0" borderId="10" xfId="0" applyFont="1" applyFill="1" applyBorder="1" applyAlignment="1">
      <alignment/>
    </xf>
    <xf numFmtId="0" fontId="12" fillId="34" borderId="10" xfId="0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12" fillId="0" borderId="0" xfId="53" applyFont="1">
      <alignment/>
      <protection/>
    </xf>
    <xf numFmtId="0" fontId="12" fillId="34" borderId="14" xfId="0" applyFont="1" applyFill="1" applyBorder="1" applyAlignment="1">
      <alignment horizontal="left"/>
    </xf>
    <xf numFmtId="0" fontId="84" fillId="0" borderId="15" xfId="0" applyFont="1" applyBorder="1" applyAlignment="1">
      <alignment/>
    </xf>
    <xf numFmtId="0" fontId="84" fillId="0" borderId="15" xfId="0" applyFont="1" applyBorder="1" applyAlignment="1">
      <alignment horizontal="center"/>
    </xf>
    <xf numFmtId="3" fontId="22" fillId="0" borderId="15" xfId="0" applyNumberFormat="1" applyFont="1" applyFill="1" applyBorder="1" applyAlignment="1">
      <alignment horizontal="left"/>
    </xf>
    <xf numFmtId="0" fontId="12" fillId="34" borderId="10" xfId="0" applyFont="1" applyFill="1" applyBorder="1" applyAlignment="1">
      <alignment horizontal="left" vertical="top"/>
    </xf>
    <xf numFmtId="0" fontId="14" fillId="34" borderId="10" xfId="0" applyFont="1" applyFill="1" applyBorder="1" applyAlignment="1">
      <alignment horizontal="left"/>
    </xf>
    <xf numFmtId="0" fontId="22" fillId="34" borderId="10" xfId="0" applyFont="1" applyFill="1" applyBorder="1" applyAlignment="1">
      <alignment horizontal="left" vertical="top"/>
    </xf>
    <xf numFmtId="0" fontId="12" fillId="33" borderId="15" xfId="0" applyFont="1" applyFill="1" applyBorder="1" applyAlignment="1">
      <alignment/>
    </xf>
    <xf numFmtId="0" fontId="12" fillId="0" borderId="10" xfId="0" applyFont="1" applyBorder="1" applyAlignment="1" quotePrefix="1">
      <alignment horizontal="center"/>
    </xf>
    <xf numFmtId="0" fontId="12" fillId="0" borderId="10" xfId="0" applyFont="1" applyBorder="1" applyAlignment="1">
      <alignment/>
    </xf>
    <xf numFmtId="0" fontId="12" fillId="33" borderId="15" xfId="0" applyFont="1" applyFill="1" applyBorder="1" applyAlignment="1">
      <alignment horizontal="left"/>
    </xf>
    <xf numFmtId="0" fontId="19" fillId="0" borderId="10" xfId="0" applyFont="1" applyBorder="1" applyAlignment="1" quotePrefix="1">
      <alignment horizontal="center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center"/>
    </xf>
    <xf numFmtId="205" fontId="19" fillId="0" borderId="10" xfId="39" applyNumberFormat="1" applyFont="1" applyBorder="1" applyAlignment="1">
      <alignment horizontal="center"/>
    </xf>
    <xf numFmtId="0" fontId="12" fillId="33" borderId="10" xfId="35" applyFont="1" applyFill="1" applyBorder="1">
      <alignment/>
      <protection/>
    </xf>
    <xf numFmtId="0" fontId="19" fillId="0" borderId="10" xfId="35" applyFont="1" applyBorder="1">
      <alignment/>
      <protection/>
    </xf>
    <xf numFmtId="0" fontId="12" fillId="33" borderId="15" xfId="35" applyFont="1" applyFill="1" applyBorder="1">
      <alignment/>
      <protection/>
    </xf>
    <xf numFmtId="41" fontId="84" fillId="0" borderId="10" xfId="0" applyNumberFormat="1" applyFont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/>
    </xf>
    <xf numFmtId="0" fontId="22" fillId="0" borderId="10" xfId="52" applyFont="1" applyBorder="1" applyAlignment="1">
      <alignment horizontal="left"/>
      <protection/>
    </xf>
    <xf numFmtId="0" fontId="22" fillId="0" borderId="10" xfId="52" applyFont="1" applyBorder="1" applyAlignment="1">
      <alignment horizontal="center"/>
      <protection/>
    </xf>
    <xf numFmtId="0" fontId="22" fillId="0" borderId="10" xfId="52" applyFont="1" applyBorder="1" applyAlignment="1">
      <alignment/>
      <protection/>
    </xf>
    <xf numFmtId="0" fontId="85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0" fontId="22" fillId="0" borderId="10" xfId="52" applyFont="1" applyFill="1" applyBorder="1" applyAlignment="1">
      <alignment horizontal="left"/>
      <protection/>
    </xf>
    <xf numFmtId="0" fontId="22" fillId="0" borderId="10" xfId="52" applyFont="1" applyFill="1" applyBorder="1" applyAlignment="1">
      <alignment horizontal="center"/>
      <protection/>
    </xf>
    <xf numFmtId="3" fontId="22" fillId="0" borderId="10" xfId="52" applyNumberFormat="1" applyFont="1" applyFill="1" applyBorder="1" applyAlignment="1">
      <alignment horizontal="center"/>
      <protection/>
    </xf>
    <xf numFmtId="0" fontId="84" fillId="0" borderId="10" xfId="0" applyFont="1" applyBorder="1" applyAlignment="1">
      <alignment horizontal="left"/>
    </xf>
    <xf numFmtId="0" fontId="84" fillId="0" borderId="10" xfId="0" applyFont="1" applyBorder="1" applyAlignment="1" quotePrefix="1">
      <alignment horizontal="left"/>
    </xf>
    <xf numFmtId="0" fontId="22" fillId="0" borderId="10" xfId="0" applyFont="1" applyFill="1" applyBorder="1" applyAlignment="1">
      <alignment horizontal="center"/>
    </xf>
    <xf numFmtId="0" fontId="22" fillId="0" borderId="10" xfId="52" applyFont="1" applyFill="1" applyBorder="1" applyAlignment="1" quotePrefix="1">
      <alignment horizontal="center"/>
      <protection/>
    </xf>
    <xf numFmtId="3" fontId="22" fillId="0" borderId="10" xfId="0" applyNumberFormat="1" applyFont="1" applyFill="1" applyBorder="1" applyAlignment="1">
      <alignment horizontal="center"/>
    </xf>
    <xf numFmtId="16" fontId="22" fillId="34" borderId="10" xfId="0" applyNumberFormat="1" applyFont="1" applyFill="1" applyBorder="1" applyAlignment="1" quotePrefix="1">
      <alignment/>
    </xf>
    <xf numFmtId="0" fontId="27" fillId="0" borderId="10" xfId="34" applyFont="1" applyFill="1" applyBorder="1" applyAlignment="1" applyProtection="1">
      <alignment horizontal="left"/>
      <protection/>
    </xf>
    <xf numFmtId="0" fontId="25" fillId="0" borderId="10" xfId="0" applyFont="1" applyFill="1" applyBorder="1" applyAlignment="1">
      <alignment horizontal="left"/>
    </xf>
    <xf numFmtId="0" fontId="26" fillId="0" borderId="10" xfId="34" applyFont="1" applyFill="1" applyBorder="1" applyAlignment="1" applyProtection="1">
      <alignment horizontal="left"/>
      <protection/>
    </xf>
    <xf numFmtId="0" fontId="25" fillId="0" borderId="10" xfId="34" applyFont="1" applyFill="1" applyBorder="1" applyAlignment="1" applyProtection="1">
      <alignment horizontal="left"/>
      <protection/>
    </xf>
    <xf numFmtId="0" fontId="25" fillId="0" borderId="10" xfId="52" applyFont="1" applyBorder="1" applyAlignment="1">
      <alignment horizontal="left"/>
      <protection/>
    </xf>
    <xf numFmtId="0" fontId="25" fillId="0" borderId="10" xfId="52" applyFont="1" applyBorder="1" applyAlignment="1">
      <alignment horizontal="left" vertical="center"/>
      <protection/>
    </xf>
    <xf numFmtId="0" fontId="26" fillId="0" borderId="10" xfId="34" applyFont="1" applyBorder="1" applyAlignment="1" applyProtection="1">
      <alignment horizontal="left" vertical="center"/>
      <protection/>
    </xf>
    <xf numFmtId="0" fontId="25" fillId="0" borderId="10" xfId="52" applyFont="1" applyFill="1" applyBorder="1" applyAlignment="1">
      <alignment horizontal="left"/>
      <protection/>
    </xf>
    <xf numFmtId="0" fontId="86" fillId="0" borderId="10" xfId="0" applyFont="1" applyBorder="1" applyAlignment="1">
      <alignment horizontal="left"/>
    </xf>
    <xf numFmtId="0" fontId="26" fillId="0" borderId="10" xfId="34" applyFont="1" applyBorder="1" applyAlignment="1" applyProtection="1">
      <alignment horizontal="left"/>
      <protection/>
    </xf>
    <xf numFmtId="0" fontId="25" fillId="0" borderId="10" xfId="0" applyFont="1" applyFill="1" applyBorder="1" applyAlignment="1" quotePrefix="1">
      <alignment horizontal="left"/>
    </xf>
    <xf numFmtId="0" fontId="87" fillId="0" borderId="10" xfId="0" applyFont="1" applyBorder="1" applyAlignment="1">
      <alignment horizontal="center"/>
    </xf>
    <xf numFmtId="0" fontId="7" fillId="0" borderId="10" xfId="52" applyFont="1" applyBorder="1" applyAlignment="1">
      <alignment horizontal="center"/>
      <protection/>
    </xf>
    <xf numFmtId="0" fontId="18" fillId="0" borderId="11" xfId="52" applyFont="1" applyBorder="1" applyAlignment="1">
      <alignment horizontal="left"/>
      <protection/>
    </xf>
    <xf numFmtId="0" fontId="81" fillId="0" borderId="0" xfId="0" applyFont="1" applyAlignment="1">
      <alignment horizontal="left"/>
    </xf>
    <xf numFmtId="0" fontId="15" fillId="0" borderId="0" xfId="55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4" fillId="34" borderId="11" xfId="53" applyFont="1" applyFill="1" applyBorder="1">
      <alignment/>
      <protection/>
    </xf>
    <xf numFmtId="49" fontId="14" fillId="34" borderId="10" xfId="0" applyNumberFormat="1" applyFont="1" applyFill="1" applyBorder="1" applyAlignment="1">
      <alignment horizontal="center"/>
    </xf>
    <xf numFmtId="0" fontId="14" fillId="34" borderId="10" xfId="53" applyFont="1" applyFill="1" applyBorder="1" applyAlignment="1">
      <alignment horizontal="left"/>
      <protection/>
    </xf>
    <xf numFmtId="0" fontId="14" fillId="34" borderId="10" xfId="53" applyFont="1" applyFill="1" applyBorder="1" applyAlignment="1">
      <alignment horizontal="center"/>
      <protection/>
    </xf>
    <xf numFmtId="0" fontId="14" fillId="34" borderId="10" xfId="53" applyFont="1" applyFill="1" applyBorder="1">
      <alignment/>
      <protection/>
    </xf>
    <xf numFmtId="0" fontId="14" fillId="34" borderId="10" xfId="53" applyFont="1" applyFill="1" applyBorder="1" applyAlignment="1">
      <alignment horizontal="left" vertical="center"/>
      <protection/>
    </xf>
    <xf numFmtId="0" fontId="28" fillId="34" borderId="10" xfId="53" applyFont="1" applyFill="1" applyBorder="1" applyAlignment="1">
      <alignment horizontal="center"/>
      <protection/>
    </xf>
    <xf numFmtId="0" fontId="14" fillId="34" borderId="10" xfId="0" applyFont="1" applyFill="1" applyBorder="1" applyAlignment="1">
      <alignment vertical="top" wrapText="1"/>
    </xf>
    <xf numFmtId="0" fontId="14" fillId="34" borderId="10" xfId="0" applyFont="1" applyFill="1" applyBorder="1" applyAlignment="1">
      <alignment wrapText="1"/>
    </xf>
    <xf numFmtId="0" fontId="14" fillId="34" borderId="10" xfId="0" applyFont="1" applyFill="1" applyBorder="1" applyAlignment="1">
      <alignment horizontal="center"/>
    </xf>
    <xf numFmtId="0" fontId="14" fillId="34" borderId="16" xfId="53" applyFont="1" applyFill="1" applyBorder="1" applyAlignment="1">
      <alignment vertical="center"/>
      <protection/>
    </xf>
    <xf numFmtId="0" fontId="14" fillId="34" borderId="17" xfId="53" applyFont="1" applyFill="1" applyBorder="1" applyAlignment="1">
      <alignment horizontal="center"/>
      <protection/>
    </xf>
    <xf numFmtId="0" fontId="14" fillId="34" borderId="0" xfId="53" applyFont="1" applyFill="1" applyBorder="1" applyAlignment="1">
      <alignment horizontal="center"/>
      <protection/>
    </xf>
    <xf numFmtId="0" fontId="14" fillId="34" borderId="15" xfId="53" applyFont="1" applyFill="1" applyBorder="1" applyAlignment="1">
      <alignment vertical="center"/>
      <protection/>
    </xf>
    <xf numFmtId="0" fontId="87" fillId="0" borderId="0" xfId="0" applyFont="1" applyAlignment="1">
      <alignment/>
    </xf>
    <xf numFmtId="3" fontId="12" fillId="0" borderId="10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83" fillId="0" borderId="13" xfId="0" applyFont="1" applyBorder="1" applyAlignment="1">
      <alignment horizontal="center"/>
    </xf>
    <xf numFmtId="0" fontId="83" fillId="0" borderId="13" xfId="0" applyFont="1" applyFill="1" applyBorder="1" applyAlignment="1">
      <alignment horizontal="center"/>
    </xf>
    <xf numFmtId="0" fontId="83" fillId="0" borderId="13" xfId="0" applyFont="1" applyFill="1" applyBorder="1" applyAlignment="1">
      <alignment/>
    </xf>
    <xf numFmtId="0" fontId="83" fillId="0" borderId="13" xfId="0" applyFont="1" applyBorder="1" applyAlignment="1">
      <alignment/>
    </xf>
    <xf numFmtId="0" fontId="19" fillId="0" borderId="10" xfId="35" applyFont="1" applyBorder="1" applyAlignment="1">
      <alignment horizontal="center"/>
      <protection/>
    </xf>
    <xf numFmtId="0" fontId="19" fillId="0" borderId="13" xfId="35" applyFont="1" applyBorder="1">
      <alignment/>
      <protection/>
    </xf>
    <xf numFmtId="0" fontId="83" fillId="34" borderId="10" xfId="0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83" fillId="0" borderId="0" xfId="0" applyFont="1" applyAlignment="1">
      <alignment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41" fontId="83" fillId="0" borderId="10" xfId="0" applyNumberFormat="1" applyFont="1" applyBorder="1" applyAlignment="1">
      <alignment/>
    </xf>
    <xf numFmtId="0" fontId="83" fillId="0" borderId="0" xfId="0" applyFont="1" applyBorder="1" applyAlignment="1">
      <alignment/>
    </xf>
    <xf numFmtId="0" fontId="87" fillId="0" borderId="10" xfId="0" applyFont="1" applyBorder="1" applyAlignment="1">
      <alignment/>
    </xf>
    <xf numFmtId="0" fontId="84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83" fillId="0" borderId="15" xfId="0" applyFont="1" applyBorder="1" applyAlignment="1">
      <alignment/>
    </xf>
    <xf numFmtId="0" fontId="81" fillId="34" borderId="1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left"/>
    </xf>
    <xf numFmtId="1" fontId="13" fillId="0" borderId="12" xfId="0" applyNumberFormat="1" applyFont="1" applyBorder="1" applyAlignment="1">
      <alignment horizontal="center"/>
    </xf>
    <xf numFmtId="203" fontId="13" fillId="0" borderId="16" xfId="41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203" fontId="13" fillId="0" borderId="15" xfId="41" applyNumberFormat="1" applyFont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30" fillId="0" borderId="10" xfId="34" applyFont="1" applyBorder="1" applyAlignment="1" applyProtection="1">
      <alignment horizontal="center"/>
      <protection/>
    </xf>
    <xf numFmtId="0" fontId="12" fillId="0" borderId="10" xfId="52" applyFont="1" applyBorder="1" applyAlignment="1">
      <alignment horizontal="center"/>
      <protection/>
    </xf>
    <xf numFmtId="0" fontId="29" fillId="34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83" fillId="0" borderId="14" xfId="0" applyFont="1" applyBorder="1" applyAlignment="1">
      <alignment/>
    </xf>
    <xf numFmtId="0" fontId="83" fillId="0" borderId="20" xfId="0" applyFont="1" applyBorder="1" applyAlignment="1">
      <alignment horizontal="center"/>
    </xf>
    <xf numFmtId="0" fontId="84" fillId="0" borderId="14" xfId="0" applyFont="1" applyBorder="1" applyAlignment="1">
      <alignment horizontal="center"/>
    </xf>
    <xf numFmtId="0" fontId="84" fillId="0" borderId="21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4" fillId="0" borderId="22" xfId="0" applyFont="1" applyBorder="1" applyAlignment="1">
      <alignment horizontal="center"/>
    </xf>
    <xf numFmtId="0" fontId="84" fillId="0" borderId="23" xfId="0" applyFont="1" applyBorder="1" applyAlignment="1">
      <alignment horizontal="center"/>
    </xf>
    <xf numFmtId="0" fontId="84" fillId="0" borderId="0" xfId="0" applyFont="1" applyAlignment="1">
      <alignment/>
    </xf>
    <xf numFmtId="0" fontId="84" fillId="0" borderId="0" xfId="0" applyFont="1" applyBorder="1" applyAlignment="1">
      <alignment/>
    </xf>
    <xf numFmtId="0" fontId="84" fillId="0" borderId="0" xfId="0" applyFont="1" applyBorder="1" applyAlignment="1">
      <alignment horizontal="center"/>
    </xf>
    <xf numFmtId="0" fontId="84" fillId="0" borderId="11" xfId="0" applyFont="1" applyBorder="1" applyAlignment="1">
      <alignment horizontal="center"/>
    </xf>
    <xf numFmtId="0" fontId="84" fillId="0" borderId="0" xfId="0" applyFont="1" applyBorder="1" applyAlignment="1">
      <alignment/>
    </xf>
    <xf numFmtId="49" fontId="22" fillId="0" borderId="24" xfId="0" applyNumberFormat="1" applyFont="1" applyBorder="1" applyAlignment="1">
      <alignment horizontal="center"/>
    </xf>
    <xf numFmtId="0" fontId="22" fillId="0" borderId="16" xfId="0" applyFont="1" applyBorder="1" applyAlignment="1">
      <alignment/>
    </xf>
    <xf numFmtId="0" fontId="22" fillId="0" borderId="25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49" fontId="22" fillId="0" borderId="26" xfId="0" applyNumberFormat="1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49" fontId="22" fillId="0" borderId="28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left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15" fontId="22" fillId="0" borderId="10" xfId="0" applyNumberFormat="1" applyFont="1" applyBorder="1" applyAlignment="1">
      <alignment horizontal="left"/>
    </xf>
    <xf numFmtId="49" fontId="22" fillId="0" borderId="10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49" fontId="84" fillId="0" borderId="10" xfId="0" applyNumberFormat="1" applyFont="1" applyBorder="1" applyAlignment="1">
      <alignment horizontal="left"/>
    </xf>
    <xf numFmtId="0" fontId="84" fillId="0" borderId="10" xfId="0" applyFont="1" applyBorder="1" applyAlignment="1">
      <alignment/>
    </xf>
    <xf numFmtId="14" fontId="22" fillId="0" borderId="10" xfId="0" applyNumberFormat="1" applyFont="1" applyBorder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 quotePrefix="1">
      <alignment horizontal="left"/>
    </xf>
    <xf numFmtId="0" fontId="22" fillId="0" borderId="10" xfId="0" applyFont="1" applyBorder="1" applyAlignment="1" quotePrefix="1">
      <alignment horizontal="center"/>
    </xf>
    <xf numFmtId="0" fontId="22" fillId="0" borderId="10" xfId="0" applyFont="1" applyFill="1" applyBorder="1" applyAlignment="1">
      <alignment shrinkToFit="1"/>
    </xf>
    <xf numFmtId="0" fontId="22" fillId="33" borderId="10" xfId="35" applyFont="1" applyFill="1" applyBorder="1">
      <alignment/>
      <protection/>
    </xf>
    <xf numFmtId="15" fontId="84" fillId="0" borderId="10" xfId="35" applyNumberFormat="1" applyFont="1" applyBorder="1" applyAlignment="1">
      <alignment horizontal="left"/>
      <protection/>
    </xf>
    <xf numFmtId="0" fontId="84" fillId="0" borderId="10" xfId="35" applyFont="1" applyBorder="1" applyAlignment="1">
      <alignment horizontal="center"/>
      <protection/>
    </xf>
    <xf numFmtId="0" fontId="84" fillId="0" borderId="10" xfId="35" applyFont="1" applyBorder="1" applyAlignment="1">
      <alignment/>
      <protection/>
    </xf>
    <xf numFmtId="14" fontId="22" fillId="0" borderId="10" xfId="0" applyNumberFormat="1" applyFont="1" applyBorder="1" applyAlignment="1">
      <alignment horizontal="center"/>
    </xf>
    <xf numFmtId="0" fontId="88" fillId="0" borderId="0" xfId="0" applyFont="1" applyAlignment="1">
      <alignment/>
    </xf>
    <xf numFmtId="0" fontId="89" fillId="0" borderId="0" xfId="0" applyFont="1" applyBorder="1" applyAlignment="1">
      <alignment horizontal="center"/>
    </xf>
    <xf numFmtId="49" fontId="12" fillId="0" borderId="10" xfId="53" applyNumberFormat="1" applyFont="1" applyFill="1" applyBorder="1" applyAlignment="1">
      <alignment horizontal="center"/>
      <protection/>
    </xf>
    <xf numFmtId="0" fontId="22" fillId="0" borderId="10" xfId="53" applyFont="1" applyBorder="1" applyAlignment="1">
      <alignment horizontal="center"/>
      <protection/>
    </xf>
    <xf numFmtId="0" fontId="12" fillId="0" borderId="10" xfId="53" applyFont="1" applyBorder="1" applyAlignment="1">
      <alignment horizontal="center"/>
      <protection/>
    </xf>
    <xf numFmtId="0" fontId="12" fillId="0" borderId="10" xfId="53" applyFont="1" applyBorder="1">
      <alignment/>
      <protection/>
    </xf>
    <xf numFmtId="0" fontId="22" fillId="0" borderId="10" xfId="53" applyFont="1" applyBorder="1">
      <alignment/>
      <protection/>
    </xf>
    <xf numFmtId="0" fontId="12" fillId="0" borderId="10" xfId="53" applyFont="1" applyFill="1" applyBorder="1" applyAlignment="1">
      <alignment horizontal="center"/>
      <protection/>
    </xf>
    <xf numFmtId="0" fontId="22" fillId="0" borderId="10" xfId="54" applyFont="1" applyBorder="1" applyAlignment="1">
      <alignment horizontal="left"/>
      <protection/>
    </xf>
    <xf numFmtId="0" fontId="22" fillId="0" borderId="10" xfId="54" applyFont="1" applyBorder="1" applyAlignment="1">
      <alignment horizontal="center"/>
      <protection/>
    </xf>
    <xf numFmtId="0" fontId="22" fillId="0" borderId="10" xfId="54" applyFont="1" applyBorder="1">
      <alignment/>
      <protection/>
    </xf>
    <xf numFmtId="0" fontId="22" fillId="0" borderId="10" xfId="54" applyFont="1" applyBorder="1" applyAlignment="1">
      <alignment/>
      <protection/>
    </xf>
    <xf numFmtId="0" fontId="22" fillId="0" borderId="10" xfId="54" applyFont="1" applyFill="1" applyBorder="1" applyAlignment="1">
      <alignment horizontal="left"/>
      <protection/>
    </xf>
    <xf numFmtId="0" fontId="22" fillId="0" borderId="10" xfId="53" applyFont="1" applyFill="1" applyBorder="1" applyAlignment="1">
      <alignment horizontal="left"/>
      <protection/>
    </xf>
    <xf numFmtId="0" fontId="22" fillId="0" borderId="10" xfId="53" applyFont="1" applyBorder="1" applyAlignment="1">
      <alignment horizontal="left"/>
      <protection/>
    </xf>
    <xf numFmtId="0" fontId="22" fillId="0" borderId="10" xfId="53" applyFont="1" applyBorder="1" applyAlignment="1">
      <alignment horizontal="left" vertical="center"/>
      <protection/>
    </xf>
    <xf numFmtId="0" fontId="22" fillId="0" borderId="10" xfId="53" applyFont="1" applyBorder="1" applyAlignment="1">
      <alignment horizontal="left" vertical="top"/>
      <protection/>
    </xf>
    <xf numFmtId="0" fontId="87" fillId="0" borderId="10" xfId="0" applyFont="1" applyBorder="1" applyAlignment="1">
      <alignment horizontal="left"/>
    </xf>
    <xf numFmtId="0" fontId="29" fillId="0" borderId="10" xfId="0" applyFont="1" applyFill="1" applyBorder="1" applyAlignment="1">
      <alignment horizontal="left" vertical="center" wrapText="1"/>
    </xf>
    <xf numFmtId="0" fontId="21" fillId="0" borderId="16" xfId="53" applyFont="1" applyBorder="1" applyAlignment="1">
      <alignment vertical="center"/>
      <protection/>
    </xf>
    <xf numFmtId="0" fontId="21" fillId="0" borderId="17" xfId="53" applyFont="1" applyBorder="1" applyAlignment="1">
      <alignment horizontal="center"/>
      <protection/>
    </xf>
    <xf numFmtId="0" fontId="21" fillId="0" borderId="0" xfId="53" applyFont="1" applyBorder="1" applyAlignment="1">
      <alignment horizontal="center"/>
      <protection/>
    </xf>
    <xf numFmtId="0" fontId="21" fillId="0" borderId="15" xfId="53" applyFont="1" applyBorder="1" applyAlignment="1">
      <alignment vertical="center"/>
      <protection/>
    </xf>
    <xf numFmtId="0" fontId="22" fillId="0" borderId="11" xfId="53" applyFont="1" applyBorder="1">
      <alignment/>
      <protection/>
    </xf>
    <xf numFmtId="49" fontId="22" fillId="0" borderId="10" xfId="53" applyNumberFormat="1" applyFont="1" applyFill="1" applyBorder="1" applyAlignment="1">
      <alignment horizontal="center"/>
      <protection/>
    </xf>
    <xf numFmtId="0" fontId="22" fillId="0" borderId="10" xfId="53" applyFont="1" applyBorder="1" applyAlignment="1">
      <alignment/>
      <protection/>
    </xf>
    <xf numFmtId="0" fontId="22" fillId="0" borderId="16" xfId="53" applyFont="1" applyBorder="1" applyAlignment="1">
      <alignment horizontal="left"/>
      <protection/>
    </xf>
    <xf numFmtId="0" fontId="22" fillId="0" borderId="16" xfId="53" applyFont="1" applyBorder="1">
      <alignment/>
      <protection/>
    </xf>
    <xf numFmtId="0" fontId="22" fillId="0" borderId="16" xfId="53" applyFont="1" applyBorder="1" applyAlignment="1">
      <alignment horizontal="center"/>
      <protection/>
    </xf>
    <xf numFmtId="207" fontId="22" fillId="0" borderId="10" xfId="53" applyNumberFormat="1" applyFont="1" applyBorder="1" applyAlignment="1">
      <alignment/>
      <protection/>
    </xf>
    <xf numFmtId="0" fontId="22" fillId="3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left" vertical="center"/>
    </xf>
    <xf numFmtId="1" fontId="22" fillId="0" borderId="10" xfId="0" applyNumberFormat="1" applyFont="1" applyBorder="1" applyAlignment="1">
      <alignment horizontal="left" vertical="center" wrapText="1"/>
    </xf>
    <xf numFmtId="0" fontId="84" fillId="0" borderId="10" xfId="0" applyFont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53" applyFont="1" applyBorder="1" applyAlignment="1">
      <alignment horizontal="center" vertical="center"/>
      <protection/>
    </xf>
    <xf numFmtId="49" fontId="22" fillId="0" borderId="10" xfId="0" applyNumberFormat="1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left" vertical="center"/>
    </xf>
    <xf numFmtId="49" fontId="22" fillId="34" borderId="10" xfId="0" applyNumberFormat="1" applyFont="1" applyFill="1" applyBorder="1" applyAlignment="1">
      <alignment horizontal="left" vertical="center"/>
    </xf>
    <xf numFmtId="49" fontId="22" fillId="0" borderId="10" xfId="54" applyNumberFormat="1" applyFont="1" applyFill="1" applyBorder="1" applyAlignment="1">
      <alignment horizontal="center"/>
      <protection/>
    </xf>
    <xf numFmtId="0" fontId="20" fillId="0" borderId="10" xfId="0" applyFont="1" applyBorder="1" applyAlignment="1">
      <alignment horizontal="left"/>
    </xf>
    <xf numFmtId="0" fontId="20" fillId="0" borderId="27" xfId="0" applyFont="1" applyFill="1" applyBorder="1" applyAlignment="1">
      <alignment horizontal="left"/>
    </xf>
    <xf numFmtId="0" fontId="90" fillId="0" borderId="10" xfId="53" applyFont="1" applyBorder="1" applyAlignment="1">
      <alignment horizontal="center"/>
      <protection/>
    </xf>
    <xf numFmtId="0" fontId="22" fillId="0" borderId="10" xfId="53" applyNumberFormat="1" applyFont="1" applyBorder="1" applyAlignment="1">
      <alignment horizontal="center"/>
      <protection/>
    </xf>
    <xf numFmtId="0" fontId="84" fillId="0" borderId="0" xfId="0" applyFont="1" applyAlignment="1">
      <alignment horizontal="left"/>
    </xf>
    <xf numFmtId="0" fontId="89" fillId="0" borderId="0" xfId="0" applyFont="1" applyBorder="1" applyAlignment="1">
      <alignment horizontal="left"/>
    </xf>
    <xf numFmtId="0" fontId="21" fillId="0" borderId="16" xfId="53" applyFont="1" applyBorder="1" applyAlignment="1">
      <alignment horizontal="left" vertical="center"/>
      <protection/>
    </xf>
    <xf numFmtId="0" fontId="21" fillId="0" borderId="27" xfId="53" applyFont="1" applyBorder="1" applyAlignment="1">
      <alignment horizontal="left" vertical="center"/>
      <protection/>
    </xf>
    <xf numFmtId="0" fontId="21" fillId="0" borderId="15" xfId="53" applyFont="1" applyBorder="1" applyAlignment="1">
      <alignment horizontal="left" vertical="center"/>
      <protection/>
    </xf>
    <xf numFmtId="0" fontId="84" fillId="0" borderId="27" xfId="0" applyFont="1" applyFill="1" applyBorder="1" applyAlignment="1">
      <alignment horizontal="left"/>
    </xf>
    <xf numFmtId="0" fontId="0" fillId="0" borderId="0" xfId="0" applyAlignment="1">
      <alignment horizontal="left"/>
    </xf>
    <xf numFmtId="206" fontId="22" fillId="0" borderId="15" xfId="0" applyNumberFormat="1" applyFont="1" applyBorder="1" applyAlignment="1" applyProtection="1">
      <alignment horizontal="left"/>
      <protection locked="0"/>
    </xf>
    <xf numFmtId="49" fontId="22" fillId="0" borderId="10" xfId="53" applyNumberFormat="1" applyFont="1" applyBorder="1" applyAlignment="1">
      <alignment horizontal="left"/>
      <protection/>
    </xf>
    <xf numFmtId="1" fontId="22" fillId="0" borderId="10" xfId="53" applyNumberFormat="1" applyFont="1" applyBorder="1" applyAlignment="1">
      <alignment horizontal="left"/>
      <protection/>
    </xf>
    <xf numFmtId="0" fontId="84" fillId="0" borderId="10" xfId="0" applyFont="1" applyBorder="1" applyAlignment="1">
      <alignment horizontal="left" vertical="center"/>
    </xf>
    <xf numFmtId="0" fontId="21" fillId="0" borderId="27" xfId="53" applyFont="1" applyBorder="1" applyAlignment="1">
      <alignment vertical="center"/>
      <protection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206" fontId="20" fillId="0" borderId="10" xfId="0" applyNumberFormat="1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18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1" fillId="0" borderId="12" xfId="53" applyFont="1" applyBorder="1" applyAlignment="1">
      <alignment vertical="center"/>
      <protection/>
    </xf>
    <xf numFmtId="0" fontId="21" fillId="0" borderId="19" xfId="53" applyFont="1" applyBorder="1" applyAlignment="1">
      <alignment vertical="center"/>
      <protection/>
    </xf>
    <xf numFmtId="0" fontId="21" fillId="0" borderId="18" xfId="53" applyFont="1" applyBorder="1" applyAlignment="1">
      <alignment vertical="center"/>
      <protection/>
    </xf>
    <xf numFmtId="0" fontId="83" fillId="0" borderId="10" xfId="0" applyFont="1" applyBorder="1" applyAlignment="1">
      <alignment vertical="center"/>
    </xf>
    <xf numFmtId="0" fontId="83" fillId="0" borderId="10" xfId="0" applyFont="1" applyBorder="1" applyAlignment="1">
      <alignment horizontal="center" vertical="center"/>
    </xf>
    <xf numFmtId="206" fontId="12" fillId="0" borderId="10" xfId="53" applyNumberFormat="1" applyFont="1" applyBorder="1" applyAlignment="1">
      <alignment horizontal="center"/>
      <protection/>
    </xf>
    <xf numFmtId="0" fontId="13" fillId="0" borderId="10" xfId="53" applyFont="1" applyBorder="1" applyAlignment="1">
      <alignment horizontal="center" vertical="center" wrapText="1"/>
      <protection/>
    </xf>
    <xf numFmtId="208" fontId="12" fillId="0" borderId="10" xfId="53" applyNumberFormat="1" applyFont="1" applyBorder="1" applyAlignment="1">
      <alignment horizontal="center"/>
      <protection/>
    </xf>
    <xf numFmtId="0" fontId="20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12" xfId="53" applyFont="1" applyBorder="1" applyAlignment="1">
      <alignment horizontal="center"/>
      <protection/>
    </xf>
    <xf numFmtId="0" fontId="84" fillId="0" borderId="12" xfId="0" applyFont="1" applyBorder="1" applyAlignment="1">
      <alignment horizontal="center"/>
    </xf>
    <xf numFmtId="0" fontId="22" fillId="0" borderId="12" xfId="53" applyFont="1" applyBorder="1">
      <alignment/>
      <protection/>
    </xf>
    <xf numFmtId="0" fontId="22" fillId="0" borderId="12" xfId="53" applyFont="1" applyBorder="1" applyAlignment="1">
      <alignment horizontal="center" vertical="center"/>
      <protection/>
    </xf>
    <xf numFmtId="0" fontId="31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/>
    </xf>
    <xf numFmtId="49" fontId="22" fillId="0" borderId="0" xfId="53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/>
    </xf>
    <xf numFmtId="0" fontId="22" fillId="0" borderId="16" xfId="54" applyFont="1" applyFill="1" applyBorder="1" applyAlignment="1">
      <alignment horizontal="left"/>
      <protection/>
    </xf>
    <xf numFmtId="0" fontId="20" fillId="0" borderId="16" xfId="0" applyFont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0" fontId="22" fillId="0" borderId="12" xfId="0" applyFont="1" applyBorder="1" applyAlignment="1">
      <alignment/>
    </xf>
    <xf numFmtId="0" fontId="20" fillId="0" borderId="12" xfId="0" applyFont="1" applyBorder="1" applyAlignment="1">
      <alignment/>
    </xf>
    <xf numFmtId="15" fontId="22" fillId="0" borderId="10" xfId="0" applyNumberFormat="1" applyFont="1" applyFill="1" applyBorder="1" applyAlignment="1">
      <alignment horizontal="left" vertical="center"/>
    </xf>
    <xf numFmtId="1" fontId="84" fillId="0" borderId="10" xfId="0" applyNumberFormat="1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1" fontId="21" fillId="0" borderId="16" xfId="0" applyNumberFormat="1" applyFont="1" applyBorder="1" applyAlignment="1">
      <alignment horizontal="center"/>
    </xf>
    <xf numFmtId="1" fontId="21" fillId="0" borderId="27" xfId="0" applyNumberFormat="1" applyFont="1" applyBorder="1" applyAlignment="1">
      <alignment horizontal="center"/>
    </xf>
    <xf numFmtId="1" fontId="21" fillId="0" borderId="15" xfId="0" applyNumberFormat="1" applyFont="1" applyBorder="1" applyAlignment="1">
      <alignment horizontal="center"/>
    </xf>
    <xf numFmtId="1" fontId="22" fillId="0" borderId="10" xfId="0" applyNumberFormat="1" applyFont="1" applyBorder="1" applyAlignment="1" applyProtection="1">
      <alignment horizontal="left"/>
      <protection locked="0"/>
    </xf>
    <xf numFmtId="49" fontId="84" fillId="0" borderId="10" xfId="0" applyNumberFormat="1" applyFont="1" applyBorder="1" applyAlignment="1">
      <alignment/>
    </xf>
    <xf numFmtId="1" fontId="84" fillId="0" borderId="10" xfId="0" applyNumberFormat="1" applyFont="1" applyBorder="1" applyAlignment="1">
      <alignment horizontal="left"/>
    </xf>
    <xf numFmtId="1" fontId="22" fillId="0" borderId="10" xfId="0" applyNumberFormat="1" applyFont="1" applyBorder="1" applyAlignment="1" applyProtection="1">
      <alignment horizontal="center"/>
      <protection locked="0"/>
    </xf>
    <xf numFmtId="209" fontId="84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2" fillId="0" borderId="27" xfId="0" applyNumberFormat="1" applyFont="1" applyBorder="1" applyAlignment="1">
      <alignment horizontal="center"/>
    </xf>
    <xf numFmtId="49" fontId="84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 horizontal="left"/>
    </xf>
    <xf numFmtId="1" fontId="20" fillId="0" borderId="0" xfId="0" applyNumberFormat="1" applyFont="1" applyAlignment="1">
      <alignment horizontal="left"/>
    </xf>
    <xf numFmtId="200" fontId="20" fillId="0" borderId="10" xfId="0" applyNumberFormat="1" applyFont="1" applyBorder="1" applyAlignment="1">
      <alignment horizontal="left"/>
    </xf>
    <xf numFmtId="0" fontId="22" fillId="0" borderId="0" xfId="53" applyFont="1" applyBorder="1">
      <alignment/>
      <protection/>
    </xf>
    <xf numFmtId="0" fontId="82" fillId="0" borderId="0" xfId="0" applyFont="1" applyAlignment="1">
      <alignment horizontal="left"/>
    </xf>
    <xf numFmtId="201" fontId="84" fillId="0" borderId="10" xfId="0" applyNumberFormat="1" applyFont="1" applyBorder="1" applyAlignment="1">
      <alignment horizontal="left"/>
    </xf>
    <xf numFmtId="15" fontId="21" fillId="0" borderId="10" xfId="0" applyNumberFormat="1" applyFont="1" applyBorder="1" applyAlignment="1">
      <alignment horizontal="left"/>
    </xf>
    <xf numFmtId="15" fontId="84" fillId="0" borderId="10" xfId="0" applyNumberFormat="1" applyFont="1" applyBorder="1" applyAlignment="1">
      <alignment horizontal="left"/>
    </xf>
    <xf numFmtId="14" fontId="84" fillId="0" borderId="10" xfId="0" applyNumberFormat="1" applyFont="1" applyBorder="1" applyAlignment="1">
      <alignment horizontal="left"/>
    </xf>
    <xf numFmtId="200" fontId="84" fillId="0" borderId="10" xfId="0" applyNumberFormat="1" applyFont="1" applyBorder="1" applyAlignment="1">
      <alignment horizontal="left"/>
    </xf>
    <xf numFmtId="0" fontId="22" fillId="0" borderId="16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84" fillId="0" borderId="0" xfId="0" applyFont="1" applyBorder="1" applyAlignment="1">
      <alignment horizontal="center"/>
    </xf>
    <xf numFmtId="0" fontId="14" fillId="34" borderId="16" xfId="53" applyFont="1" applyFill="1" applyBorder="1" applyAlignment="1">
      <alignment horizontal="center" vertical="center"/>
      <protection/>
    </xf>
    <xf numFmtId="0" fontId="14" fillId="34" borderId="27" xfId="53" applyFont="1" applyFill="1" applyBorder="1" applyAlignment="1">
      <alignment horizontal="center" vertical="center"/>
      <protection/>
    </xf>
    <xf numFmtId="0" fontId="14" fillId="34" borderId="15" xfId="53" applyFont="1" applyFill="1" applyBorder="1" applyAlignment="1">
      <alignment horizontal="center" vertical="center"/>
      <protection/>
    </xf>
    <xf numFmtId="1" fontId="13" fillId="0" borderId="12" xfId="0" applyNumberFormat="1" applyFont="1" applyFill="1" applyBorder="1" applyAlignment="1">
      <alignment horizontal="center"/>
    </xf>
    <xf numFmtId="1" fontId="12" fillId="0" borderId="12" xfId="0" applyNumberFormat="1" applyFont="1" applyFill="1" applyBorder="1" applyAlignment="1">
      <alignment horizontal="center"/>
    </xf>
    <xf numFmtId="1" fontId="21" fillId="0" borderId="15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" fillId="34" borderId="0" xfId="0" applyFont="1" applyFill="1" applyBorder="1" applyAlignment="1">
      <alignment horizontal="center"/>
    </xf>
    <xf numFmtId="0" fontId="12" fillId="34" borderId="15" xfId="0" applyFont="1" applyFill="1" applyBorder="1" applyAlignment="1">
      <alignment/>
    </xf>
    <xf numFmtId="0" fontId="13" fillId="34" borderId="10" xfId="52" applyFont="1" applyFill="1" applyBorder="1" applyAlignment="1">
      <alignment horizontal="center"/>
      <protection/>
    </xf>
    <xf numFmtId="0" fontId="12" fillId="34" borderId="10" xfId="34" applyFont="1" applyFill="1" applyBorder="1" applyAlignment="1" applyProtection="1">
      <alignment horizontal="center"/>
      <protection/>
    </xf>
    <xf numFmtId="3" fontId="12" fillId="34" borderId="10" xfId="0" applyNumberFormat="1" applyFont="1" applyFill="1" applyBorder="1" applyAlignment="1">
      <alignment horizontal="center" vertical="center"/>
    </xf>
    <xf numFmtId="0" fontId="12" fillId="34" borderId="10" xfId="52" applyFont="1" applyFill="1" applyBorder="1" applyAlignment="1">
      <alignment horizontal="center"/>
      <protection/>
    </xf>
    <xf numFmtId="3" fontId="12" fillId="34" borderId="10" xfId="52" applyNumberFormat="1" applyFont="1" applyFill="1" applyBorder="1" applyAlignment="1">
      <alignment horizontal="center"/>
      <protection/>
    </xf>
    <xf numFmtId="0" fontId="12" fillId="34" borderId="16" xfId="0" applyFont="1" applyFill="1" applyBorder="1" applyAlignment="1">
      <alignment/>
    </xf>
    <xf numFmtId="15" fontId="12" fillId="34" borderId="10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horizontal="left" vertical="center"/>
    </xf>
    <xf numFmtId="3" fontId="12" fillId="34" borderId="10" xfId="0" applyNumberFormat="1" applyFont="1" applyFill="1" applyBorder="1" applyAlignment="1">
      <alignment horizontal="left" vertical="center"/>
    </xf>
    <xf numFmtId="0" fontId="83" fillId="34" borderId="10" xfId="0" applyFont="1" applyFill="1" applyBorder="1" applyAlignment="1">
      <alignment/>
    </xf>
    <xf numFmtId="0" fontId="13" fillId="34" borderId="10" xfId="52" applyFont="1" applyFill="1" applyBorder="1">
      <alignment/>
      <protection/>
    </xf>
    <xf numFmtId="0" fontId="83" fillId="0" borderId="15" xfId="0" applyFont="1" applyBorder="1" applyAlignment="1">
      <alignment horizontal="center"/>
    </xf>
    <xf numFmtId="0" fontId="81" fillId="34" borderId="10" xfId="0" applyFont="1" applyFill="1" applyBorder="1" applyAlignment="1">
      <alignment horizontal="center"/>
    </xf>
    <xf numFmtId="0" fontId="84" fillId="34" borderId="10" xfId="0" applyFont="1" applyFill="1" applyBorder="1" applyAlignment="1">
      <alignment horizontal="center"/>
    </xf>
    <xf numFmtId="0" fontId="22" fillId="34" borderId="15" xfId="0" applyFont="1" applyFill="1" applyBorder="1" applyAlignment="1">
      <alignment/>
    </xf>
    <xf numFmtId="0" fontId="84" fillId="34" borderId="10" xfId="0" applyFont="1" applyFill="1" applyBorder="1" applyAlignment="1">
      <alignment/>
    </xf>
    <xf numFmtId="0" fontId="84" fillId="34" borderId="13" xfId="0" applyFont="1" applyFill="1" applyBorder="1" applyAlignment="1">
      <alignment/>
    </xf>
    <xf numFmtId="0" fontId="84" fillId="34" borderId="13" xfId="0" applyFont="1" applyFill="1" applyBorder="1" applyAlignment="1">
      <alignment horizontal="center"/>
    </xf>
    <xf numFmtId="0" fontId="22" fillId="34" borderId="16" xfId="0" applyFont="1" applyFill="1" applyBorder="1" applyAlignment="1">
      <alignment/>
    </xf>
    <xf numFmtId="0" fontId="84" fillId="34" borderId="15" xfId="0" applyFont="1" applyFill="1" applyBorder="1" applyAlignment="1">
      <alignment horizontal="center"/>
    </xf>
    <xf numFmtId="0" fontId="12" fillId="0" borderId="14" xfId="0" applyFont="1" applyFill="1" applyBorder="1" applyAlignment="1">
      <alignment/>
    </xf>
    <xf numFmtId="3" fontId="12" fillId="0" borderId="14" xfId="0" applyNumberFormat="1" applyFont="1" applyFill="1" applyBorder="1" applyAlignment="1">
      <alignment horizontal="left"/>
    </xf>
    <xf numFmtId="0" fontId="12" fillId="34" borderId="14" xfId="0" applyFont="1" applyFill="1" applyBorder="1" applyAlignment="1">
      <alignment horizontal="left" vertical="top"/>
    </xf>
    <xf numFmtId="0" fontId="12" fillId="33" borderId="14" xfId="35" applyFont="1" applyFill="1" applyBorder="1">
      <alignment/>
      <protection/>
    </xf>
    <xf numFmtId="0" fontId="22" fillId="34" borderId="14" xfId="0" applyFont="1" applyFill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/>
    </xf>
    <xf numFmtId="0" fontId="20" fillId="0" borderId="0" xfId="0" applyFont="1" applyBorder="1" applyAlignment="1">
      <alignment/>
    </xf>
    <xf numFmtId="1" fontId="84" fillId="0" borderId="12" xfId="0" applyNumberFormat="1" applyFont="1" applyBorder="1" applyAlignment="1">
      <alignment horizontal="center"/>
    </xf>
    <xf numFmtId="1" fontId="84" fillId="0" borderId="12" xfId="0" applyNumberFormat="1" applyFont="1" applyBorder="1" applyAlignment="1">
      <alignment/>
    </xf>
    <xf numFmtId="0" fontId="19" fillId="0" borderId="15" xfId="0" applyFont="1" applyBorder="1" applyAlignment="1">
      <alignment/>
    </xf>
    <xf numFmtId="0" fontId="83" fillId="0" borderId="15" xfId="0" applyFont="1" applyFill="1" applyBorder="1" applyAlignment="1">
      <alignment horizontal="center"/>
    </xf>
    <xf numFmtId="0" fontId="83" fillId="34" borderId="15" xfId="0" applyFont="1" applyFill="1" applyBorder="1" applyAlignment="1">
      <alignment/>
    </xf>
    <xf numFmtId="0" fontId="83" fillId="34" borderId="13" xfId="0" applyFont="1" applyFill="1" applyBorder="1" applyAlignment="1">
      <alignment/>
    </xf>
    <xf numFmtId="0" fontId="22" fillId="34" borderId="14" xfId="0" applyFont="1" applyFill="1" applyBorder="1" applyAlignment="1">
      <alignment horizontal="left"/>
    </xf>
    <xf numFmtId="0" fontId="84" fillId="0" borderId="10" xfId="0" applyFont="1" applyFill="1" applyBorder="1" applyAlignment="1">
      <alignment/>
    </xf>
    <xf numFmtId="0" fontId="84" fillId="0" borderId="13" xfId="0" applyFont="1" applyFill="1" applyBorder="1" applyAlignment="1">
      <alignment/>
    </xf>
    <xf numFmtId="0" fontId="22" fillId="0" borderId="13" xfId="0" applyFont="1" applyBorder="1" applyAlignment="1">
      <alignment/>
    </xf>
    <xf numFmtId="0" fontId="20" fillId="0" borderId="10" xfId="35" applyFont="1" applyBorder="1">
      <alignment/>
      <protection/>
    </xf>
    <xf numFmtId="0" fontId="20" fillId="0" borderId="13" xfId="35" applyFont="1" applyBorder="1">
      <alignment/>
      <protection/>
    </xf>
    <xf numFmtId="0" fontId="84" fillId="0" borderId="14" xfId="0" applyFont="1" applyBorder="1" applyAlignment="1">
      <alignment/>
    </xf>
    <xf numFmtId="203" fontId="13" fillId="0" borderId="16" xfId="39" applyNumberFormat="1" applyFont="1" applyFill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/>
    </xf>
    <xf numFmtId="1" fontId="12" fillId="34" borderId="18" xfId="0" applyNumberFormat="1" applyFont="1" applyFill="1" applyBorder="1" applyAlignment="1">
      <alignment horizontal="center"/>
    </xf>
    <xf numFmtId="1" fontId="12" fillId="34" borderId="12" xfId="0" applyNumberFormat="1" applyFont="1" applyFill="1" applyBorder="1" applyAlignment="1">
      <alignment horizontal="center"/>
    </xf>
    <xf numFmtId="1" fontId="13" fillId="34" borderId="12" xfId="0" applyNumberFormat="1" applyFont="1" applyFill="1" applyBorder="1" applyAlignment="1">
      <alignment horizontal="center"/>
    </xf>
    <xf numFmtId="1" fontId="13" fillId="34" borderId="10" xfId="0" applyNumberFormat="1" applyFont="1" applyFill="1" applyBorder="1" applyAlignment="1">
      <alignment horizontal="center"/>
    </xf>
    <xf numFmtId="203" fontId="13" fillId="0" borderId="15" xfId="39" applyNumberFormat="1" applyFont="1" applyFill="1" applyBorder="1" applyAlignment="1">
      <alignment horizontal="center"/>
    </xf>
    <xf numFmtId="0" fontId="83" fillId="0" borderId="14" xfId="0" applyFont="1" applyBorder="1" applyAlignment="1">
      <alignment horizontal="center"/>
    </xf>
    <xf numFmtId="0" fontId="83" fillId="0" borderId="31" xfId="0" applyFont="1" applyBorder="1" applyAlignment="1">
      <alignment horizontal="center"/>
    </xf>
    <xf numFmtId="0" fontId="83" fillId="0" borderId="32" xfId="0" applyFont="1" applyBorder="1" applyAlignment="1">
      <alignment/>
    </xf>
    <xf numFmtId="0" fontId="83" fillId="0" borderId="33" xfId="0" applyFont="1" applyBorder="1" applyAlignment="1">
      <alignment/>
    </xf>
    <xf numFmtId="0" fontId="83" fillId="34" borderId="14" xfId="0" applyFont="1" applyFill="1" applyBorder="1" applyAlignment="1">
      <alignment horizontal="center"/>
    </xf>
    <xf numFmtId="0" fontId="83" fillId="34" borderId="13" xfId="0" applyFont="1" applyFill="1" applyBorder="1" applyAlignment="1">
      <alignment horizontal="center"/>
    </xf>
    <xf numFmtId="0" fontId="12" fillId="34" borderId="34" xfId="0" applyFont="1" applyFill="1" applyBorder="1" applyAlignment="1">
      <alignment/>
    </xf>
    <xf numFmtId="0" fontId="83" fillId="34" borderId="15" xfId="0" applyFont="1" applyFill="1" applyBorder="1" applyAlignment="1">
      <alignment horizontal="center"/>
    </xf>
    <xf numFmtId="0" fontId="35" fillId="0" borderId="18" xfId="55" applyFont="1" applyBorder="1" applyAlignment="1">
      <alignment/>
      <protection/>
    </xf>
    <xf numFmtId="0" fontId="35" fillId="0" borderId="19" xfId="55" applyFont="1" applyBorder="1" applyAlignment="1">
      <alignment/>
      <protection/>
    </xf>
    <xf numFmtId="0" fontId="35" fillId="0" borderId="10" xfId="55" applyFont="1" applyBorder="1" applyAlignment="1">
      <alignment horizontal="center"/>
      <protection/>
    </xf>
    <xf numFmtId="0" fontId="29" fillId="0" borderId="10" xfId="55" applyFont="1" applyBorder="1" applyAlignment="1">
      <alignment horizontal="center"/>
      <protection/>
    </xf>
    <xf numFmtId="49" fontId="29" fillId="33" borderId="10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 horizontal="left"/>
    </xf>
    <xf numFmtId="0" fontId="29" fillId="34" borderId="10" xfId="55" applyFont="1" applyFill="1" applyBorder="1" applyAlignment="1">
      <alignment horizontal="center"/>
      <protection/>
    </xf>
    <xf numFmtId="0" fontId="35" fillId="34" borderId="10" xfId="55" applyFont="1" applyFill="1" applyBorder="1" applyAlignment="1">
      <alignment horizontal="center"/>
      <protection/>
    </xf>
    <xf numFmtId="0" fontId="35" fillId="34" borderId="15" xfId="55" applyFont="1" applyFill="1" applyBorder="1" applyAlignment="1">
      <alignment horizontal="center" vertical="center" wrapText="1"/>
      <protection/>
    </xf>
    <xf numFmtId="49" fontId="29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87" fillId="0" borderId="10" xfId="55" applyFont="1" applyBorder="1" applyAlignment="1">
      <alignment horizontal="center"/>
      <protection/>
    </xf>
    <xf numFmtId="0" fontId="35" fillId="0" borderId="15" xfId="55" applyFont="1" applyBorder="1" applyAlignment="1">
      <alignment horizontal="center" vertical="center" wrapText="1"/>
      <protection/>
    </xf>
    <xf numFmtId="3" fontId="29" fillId="0" borderId="10" xfId="0" applyNumberFormat="1" applyFont="1" applyFill="1" applyBorder="1" applyAlignment="1">
      <alignment horizontal="left"/>
    </xf>
    <xf numFmtId="0" fontId="29" fillId="34" borderId="10" xfId="0" applyFont="1" applyFill="1" applyBorder="1" applyAlignment="1">
      <alignment horizontal="left"/>
    </xf>
    <xf numFmtId="0" fontId="29" fillId="0" borderId="10" xfId="55" applyFont="1" applyBorder="1" applyAlignment="1">
      <alignment horizontal="center" vertical="center"/>
      <protection/>
    </xf>
    <xf numFmtId="0" fontId="29" fillId="0" borderId="15" xfId="55" applyFont="1" applyBorder="1" applyAlignment="1">
      <alignment horizontal="center" vertical="center" wrapText="1"/>
      <protection/>
    </xf>
    <xf numFmtId="0" fontId="29" fillId="0" borderId="10" xfId="55" applyFont="1" applyBorder="1" applyAlignment="1" quotePrefix="1">
      <alignment horizontal="center"/>
      <protection/>
    </xf>
    <xf numFmtId="41" fontId="87" fillId="0" borderId="10" xfId="0" applyNumberFormat="1" applyFont="1" applyBorder="1" applyAlignment="1">
      <alignment/>
    </xf>
    <xf numFmtId="0" fontId="34" fillId="0" borderId="10" xfId="0" applyFont="1" applyBorder="1" applyAlignment="1">
      <alignment/>
    </xf>
    <xf numFmtId="41" fontId="91" fillId="0" borderId="10" xfId="0" applyNumberFormat="1" applyFont="1" applyBorder="1" applyAlignment="1">
      <alignment/>
    </xf>
    <xf numFmtId="49" fontId="29" fillId="34" borderId="10" xfId="0" applyNumberFormat="1" applyFont="1" applyFill="1" applyBorder="1" applyAlignment="1">
      <alignment horizontal="center"/>
    </xf>
    <xf numFmtId="0" fontId="29" fillId="34" borderId="15" xfId="55" applyFont="1" applyFill="1" applyBorder="1" applyAlignment="1">
      <alignment horizontal="center"/>
      <protection/>
    </xf>
    <xf numFmtId="0" fontId="35" fillId="34" borderId="15" xfId="55" applyFont="1" applyFill="1" applyBorder="1" applyAlignment="1">
      <alignment horizontal="center"/>
      <protection/>
    </xf>
    <xf numFmtId="0" fontId="36" fillId="0" borderId="0" xfId="0" applyFont="1" applyBorder="1" applyAlignment="1">
      <alignment horizontal="center"/>
    </xf>
    <xf numFmtId="0" fontId="92" fillId="34" borderId="10" xfId="0" applyFont="1" applyFill="1" applyBorder="1" applyAlignment="1">
      <alignment/>
    </xf>
    <xf numFmtId="1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84" fillId="0" borderId="10" xfId="0" applyFont="1" applyFill="1" applyBorder="1" applyAlignment="1">
      <alignment horizontal="center"/>
    </xf>
    <xf numFmtId="0" fontId="84" fillId="0" borderId="13" xfId="0" applyFont="1" applyFill="1" applyBorder="1" applyAlignment="1">
      <alignment horizontal="center"/>
    </xf>
    <xf numFmtId="0" fontId="84" fillId="0" borderId="0" xfId="0" applyFont="1" applyFill="1" applyAlignment="1">
      <alignment/>
    </xf>
    <xf numFmtId="0" fontId="84" fillId="0" borderId="16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 quotePrefix="1">
      <alignment horizontal="center"/>
    </xf>
    <xf numFmtId="0" fontId="22" fillId="0" borderId="15" xfId="0" applyFont="1" applyBorder="1" applyAlignment="1" quotePrefix="1">
      <alignment horizontal="center"/>
    </xf>
    <xf numFmtId="0" fontId="20" fillId="0" borderId="10" xfId="35" applyFont="1" applyBorder="1" applyAlignment="1">
      <alignment horizontal="center"/>
      <protection/>
    </xf>
    <xf numFmtId="41" fontId="20" fillId="0" borderId="10" xfId="35" applyNumberFormat="1" applyFont="1" applyBorder="1" applyAlignment="1">
      <alignment horizontal="center"/>
      <protection/>
    </xf>
    <xf numFmtId="0" fontId="20" fillId="0" borderId="13" xfId="35" applyFont="1" applyBorder="1" applyAlignment="1">
      <alignment horizontal="center"/>
      <protection/>
    </xf>
    <xf numFmtId="0" fontId="22" fillId="33" borderId="15" xfId="35" applyFont="1" applyFill="1" applyBorder="1">
      <alignment/>
      <protection/>
    </xf>
    <xf numFmtId="0" fontId="22" fillId="34" borderId="27" xfId="0" applyFont="1" applyFill="1" applyBorder="1" applyAlignment="1">
      <alignment/>
    </xf>
    <xf numFmtId="0" fontId="93" fillId="34" borderId="10" xfId="0" applyFont="1" applyFill="1" applyBorder="1" applyAlignment="1">
      <alignment horizontal="center"/>
    </xf>
    <xf numFmtId="1" fontId="94" fillId="34" borderId="15" xfId="0" applyNumberFormat="1" applyFont="1" applyFill="1" applyBorder="1" applyAlignment="1">
      <alignment horizontal="center" vertical="center" wrapText="1"/>
    </xf>
    <xf numFmtId="0" fontId="84" fillId="34" borderId="29" xfId="0" applyFont="1" applyFill="1" applyBorder="1" applyAlignment="1">
      <alignment horizontal="center"/>
    </xf>
    <xf numFmtId="1" fontId="84" fillId="34" borderId="0" xfId="0" applyNumberFormat="1" applyFont="1" applyFill="1" applyBorder="1" applyAlignment="1">
      <alignment horizontal="center" vertical="top" wrapText="1"/>
    </xf>
    <xf numFmtId="1" fontId="84" fillId="34" borderId="10" xfId="0" applyNumberFormat="1" applyFont="1" applyFill="1" applyBorder="1" applyAlignment="1">
      <alignment horizontal="center"/>
    </xf>
    <xf numFmtId="41" fontId="20" fillId="0" borderId="10" xfId="35" applyNumberFormat="1" applyFont="1" applyBorder="1" applyAlignment="1">
      <alignment horizontal="center" vertical="center"/>
      <protection/>
    </xf>
    <xf numFmtId="41" fontId="20" fillId="0" borderId="13" xfId="35" applyNumberFormat="1" applyFont="1" applyBorder="1" applyAlignment="1">
      <alignment horizontal="center" vertical="center"/>
      <protection/>
    </xf>
    <xf numFmtId="0" fontId="84" fillId="0" borderId="15" xfId="0" applyFont="1" applyBorder="1" applyAlignment="1">
      <alignment horizontal="center" vertical="top" wrapText="1"/>
    </xf>
    <xf numFmtId="205" fontId="84" fillId="0" borderId="10" xfId="39" applyNumberFormat="1" applyFont="1" applyBorder="1" applyAlignment="1">
      <alignment horizontal="center"/>
    </xf>
    <xf numFmtId="41" fontId="84" fillId="0" borderId="10" xfId="0" applyNumberFormat="1" applyFont="1" applyBorder="1" applyAlignment="1">
      <alignment horizontal="center"/>
    </xf>
    <xf numFmtId="41" fontId="84" fillId="0" borderId="13" xfId="0" applyNumberFormat="1" applyFont="1" applyBorder="1" applyAlignment="1">
      <alignment horizontal="center"/>
    </xf>
    <xf numFmtId="1" fontId="15" fillId="0" borderId="15" xfId="0" applyNumberFormat="1" applyFont="1" applyFill="1" applyBorder="1" applyAlignment="1">
      <alignment horizontal="center" vertical="center"/>
    </xf>
    <xf numFmtId="203" fontId="15" fillId="0" borderId="15" xfId="39" applyNumberFormat="1" applyFont="1" applyFill="1" applyBorder="1" applyAlignment="1">
      <alignment horizontal="center"/>
    </xf>
    <xf numFmtId="203" fontId="15" fillId="0" borderId="16" xfId="39" applyNumberFormat="1" applyFont="1" applyFill="1" applyBorder="1" applyAlignment="1">
      <alignment horizontal="center"/>
    </xf>
    <xf numFmtId="0" fontId="83" fillId="34" borderId="12" xfId="0" applyFont="1" applyFill="1" applyBorder="1" applyAlignment="1">
      <alignment horizontal="center"/>
    </xf>
    <xf numFmtId="0" fontId="83" fillId="34" borderId="19" xfId="0" applyFont="1" applyFill="1" applyBorder="1" applyAlignment="1">
      <alignment horizontal="center"/>
    </xf>
    <xf numFmtId="0" fontId="83" fillId="34" borderId="35" xfId="0" applyFont="1" applyFill="1" applyBorder="1" applyAlignment="1">
      <alignment horizontal="center"/>
    </xf>
    <xf numFmtId="0" fontId="83" fillId="34" borderId="36" xfId="0" applyFont="1" applyFill="1" applyBorder="1" applyAlignment="1">
      <alignment horizontal="center"/>
    </xf>
    <xf numFmtId="0" fontId="83" fillId="34" borderId="37" xfId="0" applyFont="1" applyFill="1" applyBorder="1" applyAlignment="1">
      <alignment horizontal="center"/>
    </xf>
    <xf numFmtId="0" fontId="83" fillId="34" borderId="38" xfId="0" applyFont="1" applyFill="1" applyBorder="1" applyAlignment="1">
      <alignment horizontal="center"/>
    </xf>
    <xf numFmtId="41" fontId="83" fillId="0" borderId="10" xfId="0" applyNumberFormat="1" applyFont="1" applyBorder="1" applyAlignment="1">
      <alignment horizontal="center"/>
    </xf>
    <xf numFmtId="3" fontId="81" fillId="34" borderId="10" xfId="0" applyNumberFormat="1" applyFont="1" applyFill="1" applyBorder="1" applyAlignment="1">
      <alignment horizontal="center"/>
    </xf>
    <xf numFmtId="3" fontId="22" fillId="0" borderId="10" xfId="52" applyNumberFormat="1" applyFont="1" applyBorder="1" applyAlignment="1">
      <alignment horizontal="center"/>
      <protection/>
    </xf>
    <xf numFmtId="0" fontId="83" fillId="34" borderId="28" xfId="0" applyFont="1" applyFill="1" applyBorder="1" applyAlignment="1">
      <alignment horizontal="center"/>
    </xf>
    <xf numFmtId="0" fontId="95" fillId="0" borderId="0" xfId="0" applyFont="1" applyAlignment="1">
      <alignment/>
    </xf>
    <xf numFmtId="0" fontId="31" fillId="0" borderId="10" xfId="55" applyFont="1" applyBorder="1" applyAlignment="1">
      <alignment horizontal="center"/>
      <protection/>
    </xf>
    <xf numFmtId="0" fontId="23" fillId="0" borderId="10" xfId="55" applyFont="1" applyBorder="1" applyAlignment="1">
      <alignment horizontal="center"/>
      <protection/>
    </xf>
    <xf numFmtId="0" fontId="31" fillId="34" borderId="10" xfId="53" applyFont="1" applyFill="1" applyBorder="1">
      <alignment/>
      <protection/>
    </xf>
    <xf numFmtId="0" fontId="31" fillId="34" borderId="10" xfId="0" applyFont="1" applyFill="1" applyBorder="1" applyAlignment="1">
      <alignment horizontal="left"/>
    </xf>
    <xf numFmtId="0" fontId="31" fillId="34" borderId="10" xfId="0" applyFont="1" applyFill="1" applyBorder="1" applyAlignment="1">
      <alignment wrapText="1"/>
    </xf>
    <xf numFmtId="0" fontId="35" fillId="0" borderId="10" xfId="52" applyFont="1" applyBorder="1" applyAlignment="1">
      <alignment horizontal="center"/>
      <protection/>
    </xf>
    <xf numFmtId="0" fontId="35" fillId="0" borderId="10" xfId="52" applyFont="1" applyBorder="1">
      <alignment/>
      <protection/>
    </xf>
    <xf numFmtId="0" fontId="34" fillId="0" borderId="10" xfId="0" applyFont="1" applyBorder="1" applyAlignment="1">
      <alignment horizontal="center"/>
    </xf>
    <xf numFmtId="0" fontId="23" fillId="0" borderId="18" xfId="55" applyFont="1" applyBorder="1" applyAlignment="1">
      <alignment/>
      <protection/>
    </xf>
    <xf numFmtId="0" fontId="23" fillId="0" borderId="19" xfId="55" applyFont="1" applyBorder="1" applyAlignment="1">
      <alignment/>
      <protection/>
    </xf>
    <xf numFmtId="49" fontId="22" fillId="0" borderId="15" xfId="0" applyNumberFormat="1" applyFont="1" applyBorder="1" applyAlignment="1">
      <alignment horizontal="center" vertical="center"/>
    </xf>
    <xf numFmtId="0" fontId="82" fillId="0" borderId="0" xfId="0" applyFont="1" applyAlignment="1">
      <alignment horizontal="center"/>
    </xf>
    <xf numFmtId="0" fontId="19" fillId="0" borderId="10" xfId="0" applyFont="1" applyBorder="1" applyAlignment="1">
      <alignment horizontal="right"/>
    </xf>
    <xf numFmtId="0" fontId="83" fillId="0" borderId="10" xfId="0" applyFont="1" applyBorder="1" applyAlignment="1">
      <alignment horizontal="right"/>
    </xf>
    <xf numFmtId="41" fontId="83" fillId="0" borderId="10" xfId="0" applyNumberFormat="1" applyFont="1" applyBorder="1" applyAlignment="1">
      <alignment horizontal="right"/>
    </xf>
    <xf numFmtId="205" fontId="19" fillId="0" borderId="10" xfId="0" applyNumberFormat="1" applyFont="1" applyBorder="1" applyAlignment="1">
      <alignment horizontal="right"/>
    </xf>
    <xf numFmtId="3" fontId="81" fillId="34" borderId="10" xfId="0" applyNumberFormat="1" applyFont="1" applyFill="1" applyBorder="1" applyAlignment="1">
      <alignment horizontal="right"/>
    </xf>
    <xf numFmtId="0" fontId="17" fillId="0" borderId="0" xfId="52" applyFont="1" applyAlignment="1">
      <alignment horizontal="center"/>
      <protection/>
    </xf>
    <xf numFmtId="0" fontId="17" fillId="0" borderId="0" xfId="52" applyFont="1" applyBorder="1" applyAlignment="1">
      <alignment horizontal="center"/>
      <protection/>
    </xf>
    <xf numFmtId="0" fontId="22" fillId="0" borderId="10" xfId="52" applyFont="1" applyBorder="1" applyAlignment="1">
      <alignment horizontal="center"/>
      <protection/>
    </xf>
    <xf numFmtId="0" fontId="22" fillId="0" borderId="10" xfId="52" applyFont="1" applyBorder="1" applyAlignment="1">
      <alignment horizontal="center" vertical="center"/>
      <protection/>
    </xf>
    <xf numFmtId="49" fontId="22" fillId="0" borderId="10" xfId="52" applyNumberFormat="1" applyFont="1" applyBorder="1" applyAlignment="1">
      <alignment horizontal="center" vertical="center"/>
      <protection/>
    </xf>
    <xf numFmtId="0" fontId="22" fillId="0" borderId="17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96" fillId="0" borderId="0" xfId="0" applyFont="1" applyAlignment="1">
      <alignment horizontal="center"/>
    </xf>
    <xf numFmtId="0" fontId="96" fillId="0" borderId="0" xfId="0" applyFont="1" applyBorder="1" applyAlignment="1">
      <alignment horizontal="center"/>
    </xf>
    <xf numFmtId="0" fontId="35" fillId="0" borderId="10" xfId="55" applyFont="1" applyBorder="1" applyAlignment="1">
      <alignment horizontal="center" vertical="center" wrapText="1"/>
      <protection/>
    </xf>
    <xf numFmtId="0" fontId="35" fillId="0" borderId="12" xfId="55" applyFont="1" applyBorder="1" applyAlignment="1">
      <alignment horizontal="center"/>
      <protection/>
    </xf>
    <xf numFmtId="0" fontId="35" fillId="0" borderId="18" xfId="55" applyFont="1" applyBorder="1" applyAlignment="1">
      <alignment horizontal="center"/>
      <protection/>
    </xf>
    <xf numFmtId="0" fontId="35" fillId="0" borderId="19" xfId="55" applyFont="1" applyBorder="1" applyAlignment="1">
      <alignment horizontal="center"/>
      <protection/>
    </xf>
    <xf numFmtId="0" fontId="17" fillId="0" borderId="0" xfId="55" applyFont="1" applyAlignment="1">
      <alignment horizontal="center"/>
      <protection/>
    </xf>
    <xf numFmtId="0" fontId="17" fillId="0" borderId="0" xfId="55" applyFont="1" applyBorder="1" applyAlignment="1">
      <alignment horizontal="center"/>
      <protection/>
    </xf>
    <xf numFmtId="0" fontId="35" fillId="0" borderId="24" xfId="55" applyFont="1" applyBorder="1" applyAlignment="1">
      <alignment horizontal="center" vertical="center"/>
      <protection/>
    </xf>
    <xf numFmtId="0" fontId="35" fillId="0" borderId="17" xfId="55" applyFont="1" applyBorder="1" applyAlignment="1">
      <alignment horizontal="center" vertical="center"/>
      <protection/>
    </xf>
    <xf numFmtId="0" fontId="35" fillId="0" borderId="25" xfId="55" applyFont="1" applyBorder="1" applyAlignment="1">
      <alignment horizontal="center" vertical="center"/>
      <protection/>
    </xf>
    <xf numFmtId="0" fontId="35" fillId="0" borderId="26" xfId="55" applyFont="1" applyBorder="1" applyAlignment="1">
      <alignment horizontal="center" vertical="center"/>
      <protection/>
    </xf>
    <xf numFmtId="0" fontId="35" fillId="0" borderId="0" xfId="55" applyFont="1" applyBorder="1" applyAlignment="1">
      <alignment horizontal="center" vertical="center"/>
      <protection/>
    </xf>
    <xf numFmtId="0" fontId="35" fillId="0" borderId="30" xfId="55" applyFont="1" applyBorder="1" applyAlignment="1">
      <alignment horizontal="center" vertical="center"/>
      <protection/>
    </xf>
    <xf numFmtId="0" fontId="23" fillId="0" borderId="16" xfId="55" applyFont="1" applyBorder="1" applyAlignment="1">
      <alignment horizontal="center" vertical="center" wrapText="1"/>
      <protection/>
    </xf>
    <xf numFmtId="0" fontId="23" fillId="0" borderId="27" xfId="55" applyFont="1" applyBorder="1" applyAlignment="1">
      <alignment horizontal="center" vertical="center" wrapText="1"/>
      <protection/>
    </xf>
    <xf numFmtId="0" fontId="23" fillId="0" borderId="15" xfId="55" applyFont="1" applyBorder="1" applyAlignment="1">
      <alignment horizontal="center" vertical="center" wrapText="1"/>
      <protection/>
    </xf>
    <xf numFmtId="0" fontId="35" fillId="0" borderId="10" xfId="55" applyFont="1" applyBorder="1" applyAlignment="1">
      <alignment horizontal="center"/>
      <protection/>
    </xf>
    <xf numFmtId="49" fontId="35" fillId="0" borderId="16" xfId="55" applyNumberFormat="1" applyFont="1" applyBorder="1" applyAlignment="1">
      <alignment horizontal="center" vertical="center"/>
      <protection/>
    </xf>
    <xf numFmtId="49" fontId="35" fillId="0" borderId="27" xfId="55" applyNumberFormat="1" applyFont="1" applyBorder="1" applyAlignment="1">
      <alignment horizontal="center" vertical="center"/>
      <protection/>
    </xf>
    <xf numFmtId="49" fontId="35" fillId="0" borderId="15" xfId="55" applyNumberFormat="1" applyFont="1" applyBorder="1" applyAlignment="1">
      <alignment horizontal="center" vertical="center"/>
      <protection/>
    </xf>
    <xf numFmtId="0" fontId="35" fillId="0" borderId="16" xfId="55" applyFont="1" applyBorder="1" applyAlignment="1">
      <alignment horizontal="center" vertical="center"/>
      <protection/>
    </xf>
    <xf numFmtId="0" fontId="35" fillId="0" borderId="27" xfId="55" applyFont="1" applyBorder="1" applyAlignment="1">
      <alignment horizontal="center" vertical="center"/>
      <protection/>
    </xf>
    <xf numFmtId="0" fontId="35" fillId="0" borderId="15" xfId="55" applyFont="1" applyBorder="1" applyAlignment="1">
      <alignment horizontal="center" vertical="center"/>
      <protection/>
    </xf>
    <xf numFmtId="0" fontId="35" fillId="0" borderId="0" xfId="55" applyFont="1" applyAlignment="1">
      <alignment horizontal="center"/>
      <protection/>
    </xf>
    <xf numFmtId="0" fontId="35" fillId="0" borderId="0" xfId="55" applyFont="1" applyBorder="1" applyAlignment="1">
      <alignment horizontal="center"/>
      <protection/>
    </xf>
    <xf numFmtId="0" fontId="23" fillId="0" borderId="24" xfId="55" applyFont="1" applyBorder="1" applyAlignment="1">
      <alignment horizontal="center" vertical="center"/>
      <protection/>
    </xf>
    <xf numFmtId="0" fontId="23" fillId="0" borderId="17" xfId="55" applyFont="1" applyBorder="1" applyAlignment="1">
      <alignment horizontal="center" vertical="center"/>
      <protection/>
    </xf>
    <xf numFmtId="0" fontId="23" fillId="0" borderId="25" xfId="55" applyFont="1" applyBorder="1" applyAlignment="1">
      <alignment horizontal="center" vertical="center"/>
      <protection/>
    </xf>
    <xf numFmtId="0" fontId="23" fillId="0" borderId="26" xfId="55" applyFont="1" applyBorder="1" applyAlignment="1">
      <alignment horizontal="center" vertical="center"/>
      <protection/>
    </xf>
    <xf numFmtId="0" fontId="23" fillId="0" borderId="0" xfId="55" applyFont="1" applyBorder="1" applyAlignment="1">
      <alignment horizontal="center" vertical="center"/>
      <protection/>
    </xf>
    <xf numFmtId="0" fontId="23" fillId="0" borderId="30" xfId="55" applyFont="1" applyBorder="1" applyAlignment="1">
      <alignment horizontal="center" vertical="center"/>
      <protection/>
    </xf>
    <xf numFmtId="0" fontId="23" fillId="0" borderId="10" xfId="55" applyFont="1" applyBorder="1" applyAlignment="1">
      <alignment horizontal="center"/>
      <protection/>
    </xf>
    <xf numFmtId="0" fontId="23" fillId="0" borderId="12" xfId="55" applyFont="1" applyBorder="1" applyAlignment="1">
      <alignment horizontal="center"/>
      <protection/>
    </xf>
    <xf numFmtId="0" fontId="23" fillId="0" borderId="18" xfId="55" applyFont="1" applyBorder="1" applyAlignment="1">
      <alignment horizontal="center"/>
      <protection/>
    </xf>
    <xf numFmtId="0" fontId="23" fillId="0" borderId="19" xfId="55" applyFont="1" applyBorder="1" applyAlignment="1">
      <alignment horizontal="center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49" fontId="14" fillId="34" borderId="16" xfId="53" applyNumberFormat="1" applyFont="1" applyFill="1" applyBorder="1" applyAlignment="1">
      <alignment horizontal="center" vertical="center"/>
      <protection/>
    </xf>
    <xf numFmtId="49" fontId="14" fillId="34" borderId="27" xfId="53" applyNumberFormat="1" applyFont="1" applyFill="1" applyBorder="1" applyAlignment="1">
      <alignment horizontal="center" vertical="center"/>
      <protection/>
    </xf>
    <xf numFmtId="49" fontId="14" fillId="34" borderId="15" xfId="53" applyNumberFormat="1" applyFont="1" applyFill="1" applyBorder="1" applyAlignment="1">
      <alignment horizontal="center" vertical="center"/>
      <protection/>
    </xf>
    <xf numFmtId="0" fontId="14" fillId="34" borderId="16" xfId="53" applyFont="1" applyFill="1" applyBorder="1" applyAlignment="1">
      <alignment horizontal="center" vertical="center"/>
      <protection/>
    </xf>
    <xf numFmtId="0" fontId="14" fillId="34" borderId="27" xfId="53" applyFont="1" applyFill="1" applyBorder="1" applyAlignment="1">
      <alignment horizontal="center" vertical="center"/>
      <protection/>
    </xf>
    <xf numFmtId="0" fontId="14" fillId="34" borderId="15" xfId="53" applyFont="1" applyFill="1" applyBorder="1" applyAlignment="1">
      <alignment horizontal="center" vertical="center"/>
      <protection/>
    </xf>
    <xf numFmtId="0" fontId="14" fillId="34" borderId="24" xfId="53" applyFont="1" applyFill="1" applyBorder="1" applyAlignment="1">
      <alignment horizontal="center" vertical="center"/>
      <protection/>
    </xf>
    <xf numFmtId="0" fontId="14" fillId="34" borderId="25" xfId="53" applyFont="1" applyFill="1" applyBorder="1" applyAlignment="1">
      <alignment horizontal="center" vertical="center"/>
      <protection/>
    </xf>
    <xf numFmtId="0" fontId="14" fillId="34" borderId="26" xfId="53" applyFont="1" applyFill="1" applyBorder="1" applyAlignment="1">
      <alignment horizontal="center" vertical="center"/>
      <protection/>
    </xf>
    <xf numFmtId="0" fontId="14" fillId="34" borderId="30" xfId="53" applyFont="1" applyFill="1" applyBorder="1" applyAlignment="1">
      <alignment horizontal="center" vertical="center"/>
      <protection/>
    </xf>
    <xf numFmtId="0" fontId="14" fillId="34" borderId="16" xfId="53" applyFont="1" applyFill="1" applyBorder="1" applyAlignment="1">
      <alignment horizontal="center" vertical="center" wrapText="1"/>
      <protection/>
    </xf>
    <xf numFmtId="0" fontId="14" fillId="34" borderId="27" xfId="53" applyFont="1" applyFill="1" applyBorder="1" applyAlignment="1">
      <alignment horizontal="center" vertical="center" wrapText="1"/>
      <protection/>
    </xf>
    <xf numFmtId="0" fontId="14" fillId="34" borderId="15" xfId="53" applyFont="1" applyFill="1" applyBorder="1" applyAlignment="1">
      <alignment horizontal="center" vertical="center" wrapText="1"/>
      <protection/>
    </xf>
    <xf numFmtId="49" fontId="14" fillId="34" borderId="16" xfId="0" applyNumberFormat="1" applyFont="1" applyFill="1" applyBorder="1" applyAlignment="1">
      <alignment horizontal="center"/>
    </xf>
    <xf numFmtId="49" fontId="14" fillId="34" borderId="15" xfId="0" applyNumberFormat="1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center"/>
    </xf>
    <xf numFmtId="0" fontId="14" fillId="34" borderId="27" xfId="0" applyFont="1" applyFill="1" applyBorder="1" applyAlignment="1">
      <alignment horizontal="center"/>
    </xf>
    <xf numFmtId="49" fontId="14" fillId="34" borderId="27" xfId="0" applyNumberFormat="1" applyFont="1" applyFill="1" applyBorder="1" applyAlignment="1">
      <alignment horizontal="center"/>
    </xf>
    <xf numFmtId="49" fontId="21" fillId="0" borderId="16" xfId="53" applyNumberFormat="1" applyFont="1" applyBorder="1" applyAlignment="1">
      <alignment horizontal="center" vertical="center"/>
      <protection/>
    </xf>
    <xf numFmtId="49" fontId="21" fillId="0" borderId="27" xfId="53" applyNumberFormat="1" applyFont="1" applyBorder="1" applyAlignment="1">
      <alignment horizontal="center" vertical="center"/>
      <protection/>
    </xf>
    <xf numFmtId="49" fontId="21" fillId="0" borderId="15" xfId="53" applyNumberFormat="1" applyFont="1" applyBorder="1" applyAlignment="1">
      <alignment horizontal="center" vertical="center"/>
      <protection/>
    </xf>
    <xf numFmtId="0" fontId="21" fillId="0" borderId="16" xfId="53" applyFont="1" applyBorder="1" applyAlignment="1">
      <alignment horizontal="left" vertical="center"/>
      <protection/>
    </xf>
    <xf numFmtId="0" fontId="21" fillId="0" borderId="27" xfId="53" applyFont="1" applyBorder="1" applyAlignment="1">
      <alignment horizontal="left" vertical="center"/>
      <protection/>
    </xf>
    <xf numFmtId="0" fontId="21" fillId="0" borderId="15" xfId="53" applyFont="1" applyBorder="1" applyAlignment="1">
      <alignment horizontal="left" vertical="center"/>
      <protection/>
    </xf>
    <xf numFmtId="0" fontId="21" fillId="0" borderId="16" xfId="53" applyFont="1" applyBorder="1" applyAlignment="1">
      <alignment horizontal="center" vertical="center"/>
      <protection/>
    </xf>
    <xf numFmtId="0" fontId="21" fillId="0" borderId="27" xfId="53" applyFont="1" applyBorder="1" applyAlignment="1">
      <alignment horizontal="center" vertical="center"/>
      <protection/>
    </xf>
    <xf numFmtId="0" fontId="21" fillId="0" borderId="15" xfId="53" applyFont="1" applyBorder="1" applyAlignment="1">
      <alignment horizontal="center" vertical="center"/>
      <protection/>
    </xf>
    <xf numFmtId="0" fontId="21" fillId="0" borderId="16" xfId="53" applyFont="1" applyBorder="1" applyAlignment="1">
      <alignment horizontal="left" vertical="center" wrapText="1"/>
      <protection/>
    </xf>
    <xf numFmtId="0" fontId="21" fillId="0" borderId="27" xfId="53" applyFont="1" applyBorder="1" applyAlignment="1">
      <alignment horizontal="left" vertical="center" wrapText="1"/>
      <protection/>
    </xf>
    <xf numFmtId="0" fontId="21" fillId="0" borderId="15" xfId="53" applyFont="1" applyBorder="1" applyAlignment="1">
      <alignment horizontal="left" vertical="center" wrapText="1"/>
      <protection/>
    </xf>
    <xf numFmtId="0" fontId="21" fillId="0" borderId="16" xfId="53" applyFont="1" applyBorder="1" applyAlignment="1">
      <alignment horizontal="center" vertical="center" wrapText="1"/>
      <protection/>
    </xf>
    <xf numFmtId="0" fontId="21" fillId="0" borderId="27" xfId="53" applyFont="1" applyBorder="1" applyAlignment="1">
      <alignment horizontal="center" vertical="center" wrapText="1"/>
      <protection/>
    </xf>
    <xf numFmtId="0" fontId="21" fillId="0" borderId="15" xfId="53" applyFont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left" vertical="center"/>
      <protection/>
    </xf>
    <xf numFmtId="0" fontId="21" fillId="0" borderId="18" xfId="53" applyFont="1" applyBorder="1" applyAlignment="1">
      <alignment horizontal="left" vertical="center"/>
      <protection/>
    </xf>
    <xf numFmtId="0" fontId="21" fillId="0" borderId="19" xfId="53" applyFont="1" applyBorder="1" applyAlignment="1">
      <alignment horizontal="left" vertical="center"/>
      <protection/>
    </xf>
    <xf numFmtId="0" fontId="21" fillId="0" borderId="12" xfId="52" applyFont="1" applyBorder="1" applyAlignment="1">
      <alignment horizontal="left"/>
      <protection/>
    </xf>
    <xf numFmtId="0" fontId="21" fillId="0" borderId="18" xfId="52" applyFont="1" applyBorder="1" applyAlignment="1">
      <alignment horizontal="left"/>
      <protection/>
    </xf>
    <xf numFmtId="0" fontId="21" fillId="0" borderId="19" xfId="52" applyFont="1" applyBorder="1" applyAlignment="1">
      <alignment horizontal="left"/>
      <protection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84" fillId="0" borderId="12" xfId="0" applyFont="1" applyBorder="1" applyAlignment="1">
      <alignment horizontal="left"/>
    </xf>
    <xf numFmtId="0" fontId="84" fillId="0" borderId="18" xfId="0" applyFont="1" applyBorder="1" applyAlignment="1">
      <alignment horizontal="left"/>
    </xf>
    <xf numFmtId="0" fontId="84" fillId="0" borderId="0" xfId="0" applyFont="1" applyBorder="1" applyAlignment="1">
      <alignment horizontal="left"/>
    </xf>
    <xf numFmtId="0" fontId="84" fillId="0" borderId="19" xfId="0" applyFont="1" applyBorder="1" applyAlignment="1">
      <alignment horizontal="left"/>
    </xf>
    <xf numFmtId="0" fontId="84" fillId="0" borderId="17" xfId="0" applyFont="1" applyBorder="1" applyAlignment="1">
      <alignment horizontal="left"/>
    </xf>
    <xf numFmtId="0" fontId="84" fillId="0" borderId="30" xfId="0" applyFont="1" applyBorder="1" applyAlignment="1">
      <alignment horizontal="left"/>
    </xf>
    <xf numFmtId="49" fontId="21" fillId="0" borderId="12" xfId="0" applyNumberFormat="1" applyFont="1" applyBorder="1" applyAlignment="1">
      <alignment horizontal="left" vertical="center"/>
    </xf>
    <xf numFmtId="49" fontId="21" fillId="0" borderId="18" xfId="0" applyNumberFormat="1" applyFont="1" applyBorder="1" applyAlignment="1">
      <alignment horizontal="left" vertical="center"/>
    </xf>
    <xf numFmtId="49" fontId="21" fillId="0" borderId="19" xfId="0" applyNumberFormat="1" applyFont="1" applyBorder="1" applyAlignment="1">
      <alignment horizontal="left" vertical="center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97" fillId="0" borderId="0" xfId="0" applyFont="1" applyAlignment="1">
      <alignment horizont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21" fillId="0" borderId="16" xfId="0" applyNumberFormat="1" applyFont="1" applyFill="1" applyBorder="1" applyAlignment="1">
      <alignment horizontal="center" vertical="center"/>
    </xf>
    <xf numFmtId="1" fontId="21" fillId="0" borderId="27" xfId="0" applyNumberFormat="1" applyFont="1" applyFill="1" applyBorder="1" applyAlignment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/>
    </xf>
    <xf numFmtId="1" fontId="21" fillId="0" borderId="18" xfId="0" applyNumberFormat="1" applyFont="1" applyFill="1" applyBorder="1" applyAlignment="1">
      <alignment horizontal="center"/>
    </xf>
    <xf numFmtId="1" fontId="21" fillId="0" borderId="19" xfId="0" applyNumberFormat="1" applyFont="1" applyFill="1" applyBorder="1" applyAlignment="1">
      <alignment horizontal="center"/>
    </xf>
    <xf numFmtId="203" fontId="21" fillId="0" borderId="16" xfId="39" applyNumberFormat="1" applyFont="1" applyFill="1" applyBorder="1" applyAlignment="1">
      <alignment horizontal="center" vertical="center" wrapText="1"/>
    </xf>
    <xf numFmtId="203" fontId="21" fillId="0" borderId="27" xfId="39" applyNumberFormat="1" applyFont="1" applyFill="1" applyBorder="1" applyAlignment="1">
      <alignment horizontal="center" vertical="center" wrapText="1"/>
    </xf>
    <xf numFmtId="203" fontId="21" fillId="0" borderId="15" xfId="39" applyNumberFormat="1" applyFont="1" applyFill="1" applyBorder="1" applyAlignment="1">
      <alignment horizontal="center" vertical="center" wrapText="1"/>
    </xf>
    <xf numFmtId="1" fontId="22" fillId="0" borderId="12" xfId="0" applyNumberFormat="1" applyFont="1" applyFill="1" applyBorder="1" applyAlignment="1">
      <alignment horizontal="center"/>
    </xf>
    <xf numFmtId="1" fontId="22" fillId="0" borderId="18" xfId="0" applyNumberFormat="1" applyFont="1" applyFill="1" applyBorder="1" applyAlignment="1">
      <alignment horizontal="center"/>
    </xf>
    <xf numFmtId="1" fontId="22" fillId="0" borderId="19" xfId="0" applyNumberFormat="1" applyFont="1" applyFill="1" applyBorder="1" applyAlignment="1">
      <alignment horizontal="center"/>
    </xf>
    <xf numFmtId="0" fontId="84" fillId="0" borderId="35" xfId="0" applyFont="1" applyFill="1" applyBorder="1" applyAlignment="1">
      <alignment horizontal="center"/>
    </xf>
    <xf numFmtId="0" fontId="84" fillId="0" borderId="36" xfId="0" applyFont="1" applyFill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35" xfId="0" applyFont="1" applyBorder="1" applyAlignment="1" quotePrefix="1">
      <alignment horizontal="center"/>
    </xf>
    <xf numFmtId="0" fontId="22" fillId="0" borderId="13" xfId="0" applyFont="1" applyBorder="1" applyAlignment="1">
      <alignment horizontal="center"/>
    </xf>
    <xf numFmtId="41" fontId="20" fillId="0" borderId="35" xfId="35" applyNumberFormat="1" applyFont="1" applyBorder="1" applyAlignment="1">
      <alignment horizontal="center"/>
      <protection/>
    </xf>
    <xf numFmtId="41" fontId="84" fillId="0" borderId="39" xfId="0" applyNumberFormat="1" applyFont="1" applyBorder="1" applyAlignment="1">
      <alignment horizontal="center"/>
    </xf>
    <xf numFmtId="41" fontId="84" fillId="0" borderId="36" xfId="0" applyNumberFormat="1" applyFont="1" applyBorder="1" applyAlignment="1">
      <alignment horizontal="center"/>
    </xf>
    <xf numFmtId="0" fontId="84" fillId="0" borderId="35" xfId="0" applyFont="1" applyBorder="1" applyAlignment="1">
      <alignment horizontal="center"/>
    </xf>
    <xf numFmtId="0" fontId="84" fillId="0" borderId="39" xfId="0" applyFont="1" applyBorder="1" applyAlignment="1">
      <alignment horizontal="center"/>
    </xf>
    <xf numFmtId="0" fontId="84" fillId="0" borderId="36" xfId="0" applyFont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1" fontId="84" fillId="0" borderId="35" xfId="0" applyNumberFormat="1" applyFont="1" applyBorder="1" applyAlignment="1">
      <alignment horizontal="center"/>
    </xf>
    <xf numFmtId="41" fontId="84" fillId="0" borderId="25" xfId="0" applyNumberFormat="1" applyFont="1" applyBorder="1" applyAlignment="1">
      <alignment horizontal="center"/>
    </xf>
    <xf numFmtId="41" fontId="84" fillId="0" borderId="24" xfId="0" applyNumberFormat="1" applyFont="1" applyBorder="1" applyAlignment="1">
      <alignment horizontal="center"/>
    </xf>
    <xf numFmtId="41" fontId="84" fillId="0" borderId="17" xfId="0" applyNumberFormat="1" applyFont="1" applyBorder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1" fontId="13" fillId="0" borderId="19" xfId="0" applyNumberFormat="1" applyFont="1" applyFill="1" applyBorder="1" applyAlignment="1">
      <alignment horizontal="center"/>
    </xf>
    <xf numFmtId="203" fontId="13" fillId="0" borderId="16" xfId="39" applyNumberFormat="1" applyFont="1" applyFill="1" applyBorder="1" applyAlignment="1">
      <alignment horizontal="center" vertical="center" wrapText="1"/>
    </xf>
    <xf numFmtId="203" fontId="13" fillId="0" borderId="27" xfId="39" applyNumberFormat="1" applyFont="1" applyFill="1" applyBorder="1" applyAlignment="1">
      <alignment horizontal="center" vertical="center" wrapText="1"/>
    </xf>
    <xf numFmtId="203" fontId="13" fillId="0" borderId="15" xfId="39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/>
    </xf>
    <xf numFmtId="1" fontId="12" fillId="0" borderId="18" xfId="0" applyNumberFormat="1" applyFont="1" applyFill="1" applyBorder="1" applyAlignment="1">
      <alignment horizontal="center"/>
    </xf>
    <xf numFmtId="1" fontId="12" fillId="0" borderId="19" xfId="0" applyNumberFormat="1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" fontId="13" fillId="0" borderId="16" xfId="0" applyNumberFormat="1" applyFont="1" applyFill="1" applyBorder="1" applyAlignment="1">
      <alignment horizontal="center" vertical="center"/>
    </xf>
    <xf numFmtId="1" fontId="13" fillId="0" borderId="27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" fontId="13" fillId="34" borderId="18" xfId="0" applyNumberFormat="1" applyFont="1" applyFill="1" applyBorder="1" applyAlignment="1">
      <alignment horizontal="center"/>
    </xf>
    <xf numFmtId="1" fontId="13" fillId="34" borderId="10" xfId="0" applyNumberFormat="1" applyFont="1" applyFill="1" applyBorder="1" applyAlignment="1">
      <alignment horizontal="center"/>
    </xf>
    <xf numFmtId="1" fontId="13" fillId="0" borderId="12" xfId="0" applyNumberFormat="1" applyFont="1" applyFill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1" fontId="13" fillId="0" borderId="16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1" fontId="13" fillId="0" borderId="18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49" fontId="22" fillId="0" borderId="27" xfId="53" applyNumberFormat="1" applyFont="1" applyFill="1" applyBorder="1" applyAlignment="1">
      <alignment horizontal="center"/>
      <protection/>
    </xf>
    <xf numFmtId="49" fontId="14" fillId="0" borderId="10" xfId="54" applyNumberFormat="1" applyFont="1" applyFill="1" applyBorder="1" applyAlignment="1">
      <alignment horizontal="center"/>
      <protection/>
    </xf>
    <xf numFmtId="0" fontId="14" fillId="0" borderId="10" xfId="54" applyFont="1" applyFill="1" applyBorder="1" applyAlignment="1">
      <alignment horizontal="left"/>
      <protection/>
    </xf>
    <xf numFmtId="0" fontId="14" fillId="0" borderId="10" xfId="54" applyFont="1" applyBorder="1" applyAlignment="1">
      <alignment horizontal="left"/>
      <protection/>
    </xf>
    <xf numFmtId="49" fontId="14" fillId="0" borderId="10" xfId="54" applyNumberFormat="1" applyFont="1" applyBorder="1">
      <alignment/>
      <protection/>
    </xf>
    <xf numFmtId="0" fontId="14" fillId="0" borderId="10" xfId="54" applyFont="1" applyBorder="1">
      <alignment/>
      <protection/>
    </xf>
    <xf numFmtId="0" fontId="14" fillId="0" borderId="10" xfId="54" applyFont="1" applyBorder="1" applyAlignment="1">
      <alignment horizontal="center"/>
      <protection/>
    </xf>
    <xf numFmtId="0" fontId="14" fillId="0" borderId="10" xfId="54" applyFont="1" applyBorder="1" applyAlignment="1">
      <alignment horizontal="center" wrapText="1"/>
      <protection/>
    </xf>
    <xf numFmtId="0" fontId="92" fillId="0" borderId="10" xfId="0" applyFont="1" applyBorder="1" applyAlignment="1">
      <alignment/>
    </xf>
    <xf numFmtId="49" fontId="14" fillId="0" borderId="10" xfId="53" applyNumberFormat="1" applyFont="1" applyBorder="1">
      <alignment/>
      <protection/>
    </xf>
    <xf numFmtId="0" fontId="14" fillId="0" borderId="10" xfId="53" applyFont="1" applyBorder="1">
      <alignment/>
      <protection/>
    </xf>
    <xf numFmtId="0" fontId="14" fillId="0" borderId="10" xfId="53" applyFont="1" applyBorder="1" applyAlignment="1">
      <alignment horizontal="center"/>
      <protection/>
    </xf>
    <xf numFmtId="49" fontId="92" fillId="0" borderId="10" xfId="0" applyNumberFormat="1" applyFont="1" applyBorder="1" applyAlignment="1">
      <alignment/>
    </xf>
    <xf numFmtId="0" fontId="92" fillId="0" borderId="10" xfId="0" applyFont="1" applyBorder="1" applyAlignment="1">
      <alignment horizontal="center"/>
    </xf>
    <xf numFmtId="0" fontId="92" fillId="0" borderId="10" xfId="0" applyFont="1" applyBorder="1" applyAlignment="1">
      <alignment horizontal="left"/>
    </xf>
    <xf numFmtId="0" fontId="92" fillId="0" borderId="10" xfId="0" applyFont="1" applyBorder="1" applyAlignment="1">
      <alignment horizontal="left" vertical="center" wrapText="1"/>
    </xf>
    <xf numFmtId="0" fontId="92" fillId="0" borderId="10" xfId="0" applyFont="1" applyBorder="1" applyAlignment="1">
      <alignment horizontal="center" vertical="center"/>
    </xf>
    <xf numFmtId="0" fontId="14" fillId="0" borderId="19" xfId="53" applyFont="1" applyBorder="1">
      <alignment/>
      <protection/>
    </xf>
    <xf numFmtId="0" fontId="92" fillId="0" borderId="0" xfId="0" applyFont="1" applyAlignment="1">
      <alignment/>
    </xf>
    <xf numFmtId="0" fontId="92" fillId="0" borderId="10" xfId="0" applyFont="1" applyBorder="1" applyAlignment="1">
      <alignment horizontal="center" vertical="center" wrapText="1"/>
    </xf>
    <xf numFmtId="0" fontId="92" fillId="0" borderId="12" xfId="0" applyFont="1" applyBorder="1" applyAlignment="1">
      <alignment/>
    </xf>
    <xf numFmtId="0" fontId="14" fillId="0" borderId="10" xfId="53" applyFont="1" applyFill="1" applyBorder="1" applyAlignment="1">
      <alignment horizontal="left"/>
      <protection/>
    </xf>
    <xf numFmtId="0" fontId="14" fillId="0" borderId="10" xfId="53" applyFont="1" applyBorder="1" applyAlignment="1">
      <alignment horizontal="left"/>
      <protection/>
    </xf>
    <xf numFmtId="0" fontId="14" fillId="0" borderId="10" xfId="53" applyFont="1" applyBorder="1" applyAlignment="1">
      <alignment/>
      <protection/>
    </xf>
    <xf numFmtId="0" fontId="14" fillId="0" borderId="0" xfId="53" applyFont="1" applyBorder="1" applyAlignment="1">
      <alignment horizontal="left"/>
      <protection/>
    </xf>
    <xf numFmtId="0" fontId="14" fillId="0" borderId="0" xfId="53" applyFont="1" applyBorder="1" applyAlignment="1">
      <alignment/>
      <protection/>
    </xf>
    <xf numFmtId="0" fontId="14" fillId="0" borderId="0" xfId="53" applyFont="1" applyBorder="1">
      <alignment/>
      <protection/>
    </xf>
    <xf numFmtId="49" fontId="14" fillId="0" borderId="17" xfId="54" applyNumberFormat="1" applyFont="1" applyFill="1" applyBorder="1" applyAlignment="1">
      <alignment horizontal="center"/>
      <protection/>
    </xf>
    <xf numFmtId="14" fontId="92" fillId="0" borderId="10" xfId="0" applyNumberFormat="1" applyFont="1" applyBorder="1" applyAlignment="1">
      <alignment/>
    </xf>
    <xf numFmtId="16" fontId="92" fillId="0" borderId="10" xfId="0" applyNumberFormat="1" applyFont="1" applyBorder="1" applyAlignment="1">
      <alignment/>
    </xf>
    <xf numFmtId="0" fontId="92" fillId="0" borderId="10" xfId="0" applyFont="1" applyBorder="1" applyAlignment="1">
      <alignment vertical="center" wrapText="1"/>
    </xf>
    <xf numFmtId="0" fontId="22" fillId="0" borderId="0" xfId="53" applyFont="1" applyBorder="1" applyAlignment="1">
      <alignment horizontal="center"/>
      <protection/>
    </xf>
    <xf numFmtId="49" fontId="22" fillId="0" borderId="16" xfId="53" applyNumberFormat="1" applyFont="1" applyFill="1" applyBorder="1" applyAlignment="1">
      <alignment horizontal="center"/>
      <protection/>
    </xf>
    <xf numFmtId="0" fontId="20" fillId="0" borderId="16" xfId="0" applyFont="1" applyBorder="1" applyAlignment="1">
      <alignment horizontal="left"/>
    </xf>
    <xf numFmtId="0" fontId="20" fillId="0" borderId="16" xfId="0" applyFont="1" applyBorder="1" applyAlignment="1">
      <alignment/>
    </xf>
    <xf numFmtId="0" fontId="82" fillId="0" borderId="0" xfId="0" applyFont="1" applyBorder="1" applyAlignment="1">
      <alignment/>
    </xf>
    <xf numFmtId="0" fontId="92" fillId="0" borderId="0" xfId="0" applyFont="1" applyBorder="1" applyAlignment="1">
      <alignment/>
    </xf>
  </cellXfs>
  <cellStyles count="5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เครื่องหมายจุลภาค 2" xfId="41"/>
    <cellStyle name="เครื่องหมายจุลภาค 2 2" xfId="42"/>
    <cellStyle name="เครื่องหมายจุลภาค 5" xfId="43"/>
    <cellStyle name="เครื่องหมายจุลภาค 6" xfId="44"/>
    <cellStyle name="เครื่องหมายจุลภาค 7" xfId="45"/>
    <cellStyle name="Currency" xfId="46"/>
    <cellStyle name="Currency [0]" xfId="47"/>
    <cellStyle name="ชื่อเรื่อง" xfId="48"/>
    <cellStyle name="เซลล์ตรวจสอบ" xfId="49"/>
    <cellStyle name="เซลล์ที่มีการเชื่อมโยง" xfId="50"/>
    <cellStyle name="ดี" xfId="51"/>
    <cellStyle name="ปกติ 2" xfId="52"/>
    <cellStyle name="ปกติ 5" xfId="53"/>
    <cellStyle name="ปกติ 5 2" xfId="54"/>
    <cellStyle name="ปกติ 6" xfId="55"/>
    <cellStyle name="ป้อนค่า" xfId="56"/>
    <cellStyle name="ปานกลาง" xfId="57"/>
    <cellStyle name="Percent" xfId="58"/>
    <cellStyle name="ผลรวม" xfId="59"/>
    <cellStyle name="แย่" xfId="60"/>
    <cellStyle name="ส่วนที่ถูกเน้น1" xfId="61"/>
    <cellStyle name="ส่วนที่ถูกเน้น2" xfId="62"/>
    <cellStyle name="ส่วนที่ถูกเน้น3" xfId="63"/>
    <cellStyle name="ส่วนที่ถูกเน้น4" xfId="64"/>
    <cellStyle name="ส่วนที่ถูกเน้น5" xfId="65"/>
    <cellStyle name="ส่วนที่ถูกเน้น6" xfId="66"/>
    <cellStyle name="แสดงผล" xfId="67"/>
    <cellStyle name="หมายเหตุ" xfId="68"/>
    <cellStyle name="หัวเรื่อง 1" xfId="69"/>
    <cellStyle name="หัวเรื่อง 2" xfId="70"/>
    <cellStyle name="หัวเรื่อง 3" xfId="71"/>
    <cellStyle name="หัวเรื่อง 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20</xdr:row>
      <xdr:rowOff>95250</xdr:rowOff>
    </xdr:from>
    <xdr:to>
      <xdr:col>3</xdr:col>
      <xdr:colOff>304800</xdr:colOff>
      <xdr:row>20</xdr:row>
      <xdr:rowOff>238125</xdr:rowOff>
    </xdr:to>
    <xdr:sp>
      <xdr:nvSpPr>
        <xdr:cNvPr id="1" name="ตัวเชื่อมต่อตรง 3"/>
        <xdr:cNvSpPr>
          <a:spLocks/>
        </xdr:cNvSpPr>
      </xdr:nvSpPr>
      <xdr:spPr>
        <a:xfrm flipV="1">
          <a:off x="2476500" y="5133975"/>
          <a:ext cx="200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114300</xdr:colOff>
      <xdr:row>21</xdr:row>
      <xdr:rowOff>85725</xdr:rowOff>
    </xdr:from>
    <xdr:to>
      <xdr:col>3</xdr:col>
      <xdr:colOff>314325</xdr:colOff>
      <xdr:row>21</xdr:row>
      <xdr:rowOff>228600</xdr:rowOff>
    </xdr:to>
    <xdr:sp>
      <xdr:nvSpPr>
        <xdr:cNvPr id="2" name="ตัวเชื่อมต่อตรง 4"/>
        <xdr:cNvSpPr>
          <a:spLocks/>
        </xdr:cNvSpPr>
      </xdr:nvSpPr>
      <xdr:spPr>
        <a:xfrm flipV="1">
          <a:off x="2486025" y="5429250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114300</xdr:colOff>
      <xdr:row>22</xdr:row>
      <xdr:rowOff>85725</xdr:rowOff>
    </xdr:from>
    <xdr:to>
      <xdr:col>3</xdr:col>
      <xdr:colOff>314325</xdr:colOff>
      <xdr:row>22</xdr:row>
      <xdr:rowOff>228600</xdr:rowOff>
    </xdr:to>
    <xdr:sp>
      <xdr:nvSpPr>
        <xdr:cNvPr id="3" name="ตัวเชื่อมต่อตรง 5"/>
        <xdr:cNvSpPr>
          <a:spLocks/>
        </xdr:cNvSpPr>
      </xdr:nvSpPr>
      <xdr:spPr>
        <a:xfrm flipV="1">
          <a:off x="2486025" y="5734050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114300</xdr:colOff>
      <xdr:row>23</xdr:row>
      <xdr:rowOff>85725</xdr:rowOff>
    </xdr:from>
    <xdr:to>
      <xdr:col>3</xdr:col>
      <xdr:colOff>314325</xdr:colOff>
      <xdr:row>23</xdr:row>
      <xdr:rowOff>228600</xdr:rowOff>
    </xdr:to>
    <xdr:sp>
      <xdr:nvSpPr>
        <xdr:cNvPr id="4" name="ตัวเชื่อมต่อตรง 6"/>
        <xdr:cNvSpPr>
          <a:spLocks/>
        </xdr:cNvSpPr>
      </xdr:nvSpPr>
      <xdr:spPr>
        <a:xfrm flipV="1">
          <a:off x="2486025" y="6019800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114300</xdr:colOff>
      <xdr:row>24</xdr:row>
      <xdr:rowOff>85725</xdr:rowOff>
    </xdr:from>
    <xdr:to>
      <xdr:col>3</xdr:col>
      <xdr:colOff>314325</xdr:colOff>
      <xdr:row>24</xdr:row>
      <xdr:rowOff>228600</xdr:rowOff>
    </xdr:to>
    <xdr:sp>
      <xdr:nvSpPr>
        <xdr:cNvPr id="5" name="ตัวเชื่อมต่อตรง 8"/>
        <xdr:cNvSpPr>
          <a:spLocks/>
        </xdr:cNvSpPr>
      </xdr:nvSpPr>
      <xdr:spPr>
        <a:xfrm flipV="1">
          <a:off x="2486025" y="6267450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114300</xdr:colOff>
      <xdr:row>25</xdr:row>
      <xdr:rowOff>85725</xdr:rowOff>
    </xdr:from>
    <xdr:to>
      <xdr:col>3</xdr:col>
      <xdr:colOff>314325</xdr:colOff>
      <xdr:row>25</xdr:row>
      <xdr:rowOff>228600</xdr:rowOff>
    </xdr:to>
    <xdr:sp>
      <xdr:nvSpPr>
        <xdr:cNvPr id="6" name="ตัวเชื่อมต่อตรง 9"/>
        <xdr:cNvSpPr>
          <a:spLocks/>
        </xdr:cNvSpPr>
      </xdr:nvSpPr>
      <xdr:spPr>
        <a:xfrm flipV="1">
          <a:off x="2486025" y="650557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114300</xdr:colOff>
      <xdr:row>26</xdr:row>
      <xdr:rowOff>85725</xdr:rowOff>
    </xdr:from>
    <xdr:to>
      <xdr:col>3</xdr:col>
      <xdr:colOff>314325</xdr:colOff>
      <xdr:row>26</xdr:row>
      <xdr:rowOff>228600</xdr:rowOff>
    </xdr:to>
    <xdr:sp>
      <xdr:nvSpPr>
        <xdr:cNvPr id="7" name="ตัวเชื่อมต่อตรง 10"/>
        <xdr:cNvSpPr>
          <a:spLocks/>
        </xdr:cNvSpPr>
      </xdr:nvSpPr>
      <xdr:spPr>
        <a:xfrm flipV="1">
          <a:off x="2486025" y="679132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114300</xdr:colOff>
      <xdr:row>27</xdr:row>
      <xdr:rowOff>85725</xdr:rowOff>
    </xdr:from>
    <xdr:to>
      <xdr:col>3</xdr:col>
      <xdr:colOff>314325</xdr:colOff>
      <xdr:row>27</xdr:row>
      <xdr:rowOff>228600</xdr:rowOff>
    </xdr:to>
    <xdr:sp>
      <xdr:nvSpPr>
        <xdr:cNvPr id="8" name="ตัวเชื่อมต่อตรง 11"/>
        <xdr:cNvSpPr>
          <a:spLocks/>
        </xdr:cNvSpPr>
      </xdr:nvSpPr>
      <xdr:spPr>
        <a:xfrm flipV="1">
          <a:off x="2486025" y="7067550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114300</xdr:colOff>
      <xdr:row>28</xdr:row>
      <xdr:rowOff>85725</xdr:rowOff>
    </xdr:from>
    <xdr:to>
      <xdr:col>3</xdr:col>
      <xdr:colOff>314325</xdr:colOff>
      <xdr:row>28</xdr:row>
      <xdr:rowOff>228600</xdr:rowOff>
    </xdr:to>
    <xdr:sp>
      <xdr:nvSpPr>
        <xdr:cNvPr id="9" name="ตัวเชื่อมต่อตรง 12"/>
        <xdr:cNvSpPr>
          <a:spLocks/>
        </xdr:cNvSpPr>
      </xdr:nvSpPr>
      <xdr:spPr>
        <a:xfrm flipV="1">
          <a:off x="2486025" y="7353300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114300</xdr:colOff>
      <xdr:row>29</xdr:row>
      <xdr:rowOff>85725</xdr:rowOff>
    </xdr:from>
    <xdr:to>
      <xdr:col>3</xdr:col>
      <xdr:colOff>314325</xdr:colOff>
      <xdr:row>29</xdr:row>
      <xdr:rowOff>228600</xdr:rowOff>
    </xdr:to>
    <xdr:sp>
      <xdr:nvSpPr>
        <xdr:cNvPr id="10" name="ตัวเชื่อมต่อตรง 13"/>
        <xdr:cNvSpPr>
          <a:spLocks/>
        </xdr:cNvSpPr>
      </xdr:nvSpPr>
      <xdr:spPr>
        <a:xfrm flipV="1">
          <a:off x="2486025" y="7658100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114300</xdr:colOff>
      <xdr:row>30</xdr:row>
      <xdr:rowOff>85725</xdr:rowOff>
    </xdr:from>
    <xdr:to>
      <xdr:col>3</xdr:col>
      <xdr:colOff>314325</xdr:colOff>
      <xdr:row>30</xdr:row>
      <xdr:rowOff>228600</xdr:rowOff>
    </xdr:to>
    <xdr:sp>
      <xdr:nvSpPr>
        <xdr:cNvPr id="11" name="ตัวเชื่อมต่อตรง 14"/>
        <xdr:cNvSpPr>
          <a:spLocks/>
        </xdr:cNvSpPr>
      </xdr:nvSpPr>
      <xdr:spPr>
        <a:xfrm flipV="1">
          <a:off x="2486025" y="795337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21</xdr:row>
      <xdr:rowOff>95250</xdr:rowOff>
    </xdr:from>
    <xdr:to>
      <xdr:col>3</xdr:col>
      <xdr:colOff>304800</xdr:colOff>
      <xdr:row>21</xdr:row>
      <xdr:rowOff>238125</xdr:rowOff>
    </xdr:to>
    <xdr:sp>
      <xdr:nvSpPr>
        <xdr:cNvPr id="12" name="ตัวเชื่อมต่อตรง 17"/>
        <xdr:cNvSpPr>
          <a:spLocks/>
        </xdr:cNvSpPr>
      </xdr:nvSpPr>
      <xdr:spPr>
        <a:xfrm flipV="1">
          <a:off x="2476500" y="5438775"/>
          <a:ext cx="200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22</xdr:row>
      <xdr:rowOff>95250</xdr:rowOff>
    </xdr:from>
    <xdr:to>
      <xdr:col>3</xdr:col>
      <xdr:colOff>304800</xdr:colOff>
      <xdr:row>22</xdr:row>
      <xdr:rowOff>238125</xdr:rowOff>
    </xdr:to>
    <xdr:sp>
      <xdr:nvSpPr>
        <xdr:cNvPr id="13" name="ตัวเชื่อมต่อตรง 18"/>
        <xdr:cNvSpPr>
          <a:spLocks/>
        </xdr:cNvSpPr>
      </xdr:nvSpPr>
      <xdr:spPr>
        <a:xfrm flipV="1">
          <a:off x="2476500" y="5743575"/>
          <a:ext cx="200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23</xdr:row>
      <xdr:rowOff>95250</xdr:rowOff>
    </xdr:from>
    <xdr:to>
      <xdr:col>3</xdr:col>
      <xdr:colOff>304800</xdr:colOff>
      <xdr:row>23</xdr:row>
      <xdr:rowOff>238125</xdr:rowOff>
    </xdr:to>
    <xdr:sp>
      <xdr:nvSpPr>
        <xdr:cNvPr id="14" name="ตัวเชื่อมต่อตรง 19"/>
        <xdr:cNvSpPr>
          <a:spLocks/>
        </xdr:cNvSpPr>
      </xdr:nvSpPr>
      <xdr:spPr>
        <a:xfrm flipV="1">
          <a:off x="2476500" y="6029325"/>
          <a:ext cx="200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24</xdr:row>
      <xdr:rowOff>95250</xdr:rowOff>
    </xdr:from>
    <xdr:to>
      <xdr:col>3</xdr:col>
      <xdr:colOff>304800</xdr:colOff>
      <xdr:row>24</xdr:row>
      <xdr:rowOff>238125</xdr:rowOff>
    </xdr:to>
    <xdr:sp>
      <xdr:nvSpPr>
        <xdr:cNvPr id="15" name="ตัวเชื่อมต่อตรง 21"/>
        <xdr:cNvSpPr>
          <a:spLocks/>
        </xdr:cNvSpPr>
      </xdr:nvSpPr>
      <xdr:spPr>
        <a:xfrm flipV="1">
          <a:off x="2476500" y="6276975"/>
          <a:ext cx="200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25</xdr:row>
      <xdr:rowOff>95250</xdr:rowOff>
    </xdr:from>
    <xdr:to>
      <xdr:col>3</xdr:col>
      <xdr:colOff>304800</xdr:colOff>
      <xdr:row>25</xdr:row>
      <xdr:rowOff>238125</xdr:rowOff>
    </xdr:to>
    <xdr:sp>
      <xdr:nvSpPr>
        <xdr:cNvPr id="16" name="ตัวเชื่อมต่อตรง 22"/>
        <xdr:cNvSpPr>
          <a:spLocks/>
        </xdr:cNvSpPr>
      </xdr:nvSpPr>
      <xdr:spPr>
        <a:xfrm flipV="1">
          <a:off x="2476500" y="6515100"/>
          <a:ext cx="200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26</xdr:row>
      <xdr:rowOff>95250</xdr:rowOff>
    </xdr:from>
    <xdr:to>
      <xdr:col>3</xdr:col>
      <xdr:colOff>304800</xdr:colOff>
      <xdr:row>26</xdr:row>
      <xdr:rowOff>238125</xdr:rowOff>
    </xdr:to>
    <xdr:sp>
      <xdr:nvSpPr>
        <xdr:cNvPr id="17" name="ตัวเชื่อมต่อตรง 23"/>
        <xdr:cNvSpPr>
          <a:spLocks/>
        </xdr:cNvSpPr>
      </xdr:nvSpPr>
      <xdr:spPr>
        <a:xfrm flipV="1">
          <a:off x="2476500" y="6800850"/>
          <a:ext cx="200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27</xdr:row>
      <xdr:rowOff>95250</xdr:rowOff>
    </xdr:from>
    <xdr:to>
      <xdr:col>3</xdr:col>
      <xdr:colOff>304800</xdr:colOff>
      <xdr:row>27</xdr:row>
      <xdr:rowOff>238125</xdr:rowOff>
    </xdr:to>
    <xdr:sp>
      <xdr:nvSpPr>
        <xdr:cNvPr id="18" name="ตัวเชื่อมต่อตรง 24"/>
        <xdr:cNvSpPr>
          <a:spLocks/>
        </xdr:cNvSpPr>
      </xdr:nvSpPr>
      <xdr:spPr>
        <a:xfrm flipV="1">
          <a:off x="2476500" y="7077075"/>
          <a:ext cx="200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28</xdr:row>
      <xdr:rowOff>95250</xdr:rowOff>
    </xdr:from>
    <xdr:to>
      <xdr:col>3</xdr:col>
      <xdr:colOff>304800</xdr:colOff>
      <xdr:row>28</xdr:row>
      <xdr:rowOff>238125</xdr:rowOff>
    </xdr:to>
    <xdr:sp>
      <xdr:nvSpPr>
        <xdr:cNvPr id="19" name="ตัวเชื่อมต่อตรง 25"/>
        <xdr:cNvSpPr>
          <a:spLocks/>
        </xdr:cNvSpPr>
      </xdr:nvSpPr>
      <xdr:spPr>
        <a:xfrm flipV="1">
          <a:off x="2476500" y="7362825"/>
          <a:ext cx="200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29</xdr:row>
      <xdr:rowOff>95250</xdr:rowOff>
    </xdr:from>
    <xdr:to>
      <xdr:col>3</xdr:col>
      <xdr:colOff>304800</xdr:colOff>
      <xdr:row>29</xdr:row>
      <xdr:rowOff>238125</xdr:rowOff>
    </xdr:to>
    <xdr:sp>
      <xdr:nvSpPr>
        <xdr:cNvPr id="20" name="ตัวเชื่อมต่อตรง 26"/>
        <xdr:cNvSpPr>
          <a:spLocks/>
        </xdr:cNvSpPr>
      </xdr:nvSpPr>
      <xdr:spPr>
        <a:xfrm flipV="1">
          <a:off x="2476500" y="7667625"/>
          <a:ext cx="200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9</xdr:row>
      <xdr:rowOff>95250</xdr:rowOff>
    </xdr:from>
    <xdr:to>
      <xdr:col>3</xdr:col>
      <xdr:colOff>304800</xdr:colOff>
      <xdr:row>9</xdr:row>
      <xdr:rowOff>238125</xdr:rowOff>
    </xdr:to>
    <xdr:sp>
      <xdr:nvSpPr>
        <xdr:cNvPr id="21" name="ตัวเชื่อมต่อตรง 30"/>
        <xdr:cNvSpPr>
          <a:spLocks/>
        </xdr:cNvSpPr>
      </xdr:nvSpPr>
      <xdr:spPr>
        <a:xfrm flipV="1">
          <a:off x="2476500" y="2514600"/>
          <a:ext cx="200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10</xdr:row>
      <xdr:rowOff>95250</xdr:rowOff>
    </xdr:from>
    <xdr:to>
      <xdr:col>3</xdr:col>
      <xdr:colOff>304800</xdr:colOff>
      <xdr:row>10</xdr:row>
      <xdr:rowOff>238125</xdr:rowOff>
    </xdr:to>
    <xdr:sp>
      <xdr:nvSpPr>
        <xdr:cNvPr id="22" name="ตัวเชื่อมต่อตรง 31"/>
        <xdr:cNvSpPr>
          <a:spLocks/>
        </xdr:cNvSpPr>
      </xdr:nvSpPr>
      <xdr:spPr>
        <a:xfrm flipV="1">
          <a:off x="2476500" y="2752725"/>
          <a:ext cx="200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11</xdr:row>
      <xdr:rowOff>95250</xdr:rowOff>
    </xdr:from>
    <xdr:to>
      <xdr:col>3</xdr:col>
      <xdr:colOff>304800</xdr:colOff>
      <xdr:row>11</xdr:row>
      <xdr:rowOff>238125</xdr:rowOff>
    </xdr:to>
    <xdr:sp>
      <xdr:nvSpPr>
        <xdr:cNvPr id="23" name="ตัวเชื่อมต่อตรง 32"/>
        <xdr:cNvSpPr>
          <a:spLocks/>
        </xdr:cNvSpPr>
      </xdr:nvSpPr>
      <xdr:spPr>
        <a:xfrm flipV="1">
          <a:off x="2476500" y="2990850"/>
          <a:ext cx="200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12</xdr:row>
      <xdr:rowOff>95250</xdr:rowOff>
    </xdr:from>
    <xdr:to>
      <xdr:col>3</xdr:col>
      <xdr:colOff>304800</xdr:colOff>
      <xdr:row>12</xdr:row>
      <xdr:rowOff>238125</xdr:rowOff>
    </xdr:to>
    <xdr:sp>
      <xdr:nvSpPr>
        <xdr:cNvPr id="24" name="ตัวเชื่อมต่อตรง 33"/>
        <xdr:cNvSpPr>
          <a:spLocks/>
        </xdr:cNvSpPr>
      </xdr:nvSpPr>
      <xdr:spPr>
        <a:xfrm flipV="1">
          <a:off x="2476500" y="3228975"/>
          <a:ext cx="200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95250</xdr:rowOff>
    </xdr:from>
    <xdr:to>
      <xdr:col>3</xdr:col>
      <xdr:colOff>304800</xdr:colOff>
      <xdr:row>13</xdr:row>
      <xdr:rowOff>238125</xdr:rowOff>
    </xdr:to>
    <xdr:sp>
      <xdr:nvSpPr>
        <xdr:cNvPr id="25" name="ตัวเชื่อมต่อตรง 34"/>
        <xdr:cNvSpPr>
          <a:spLocks/>
        </xdr:cNvSpPr>
      </xdr:nvSpPr>
      <xdr:spPr>
        <a:xfrm flipV="1">
          <a:off x="2476500" y="3467100"/>
          <a:ext cx="200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14</xdr:row>
      <xdr:rowOff>95250</xdr:rowOff>
    </xdr:from>
    <xdr:to>
      <xdr:col>3</xdr:col>
      <xdr:colOff>304800</xdr:colOff>
      <xdr:row>14</xdr:row>
      <xdr:rowOff>238125</xdr:rowOff>
    </xdr:to>
    <xdr:sp>
      <xdr:nvSpPr>
        <xdr:cNvPr id="26" name="ตัวเชื่อมต่อตรง 35"/>
        <xdr:cNvSpPr>
          <a:spLocks/>
        </xdr:cNvSpPr>
      </xdr:nvSpPr>
      <xdr:spPr>
        <a:xfrm flipV="1">
          <a:off x="2476500" y="3705225"/>
          <a:ext cx="200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15</xdr:row>
      <xdr:rowOff>95250</xdr:rowOff>
    </xdr:from>
    <xdr:to>
      <xdr:col>3</xdr:col>
      <xdr:colOff>304800</xdr:colOff>
      <xdr:row>15</xdr:row>
      <xdr:rowOff>238125</xdr:rowOff>
    </xdr:to>
    <xdr:sp>
      <xdr:nvSpPr>
        <xdr:cNvPr id="27" name="ตัวเชื่อมต่อตรง 36"/>
        <xdr:cNvSpPr>
          <a:spLocks/>
        </xdr:cNvSpPr>
      </xdr:nvSpPr>
      <xdr:spPr>
        <a:xfrm flipV="1">
          <a:off x="2476500" y="3943350"/>
          <a:ext cx="200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16</xdr:row>
      <xdr:rowOff>95250</xdr:rowOff>
    </xdr:from>
    <xdr:to>
      <xdr:col>3</xdr:col>
      <xdr:colOff>304800</xdr:colOff>
      <xdr:row>16</xdr:row>
      <xdr:rowOff>238125</xdr:rowOff>
    </xdr:to>
    <xdr:sp>
      <xdr:nvSpPr>
        <xdr:cNvPr id="28" name="ตัวเชื่อมต่อตรง 37"/>
        <xdr:cNvSpPr>
          <a:spLocks/>
        </xdr:cNvSpPr>
      </xdr:nvSpPr>
      <xdr:spPr>
        <a:xfrm flipV="1">
          <a:off x="2476500" y="4181475"/>
          <a:ext cx="200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17</xdr:row>
      <xdr:rowOff>95250</xdr:rowOff>
    </xdr:from>
    <xdr:to>
      <xdr:col>3</xdr:col>
      <xdr:colOff>304800</xdr:colOff>
      <xdr:row>17</xdr:row>
      <xdr:rowOff>238125</xdr:rowOff>
    </xdr:to>
    <xdr:sp>
      <xdr:nvSpPr>
        <xdr:cNvPr id="29" name="ตัวเชื่อมต่อตรง 38"/>
        <xdr:cNvSpPr>
          <a:spLocks/>
        </xdr:cNvSpPr>
      </xdr:nvSpPr>
      <xdr:spPr>
        <a:xfrm flipV="1">
          <a:off x="2476500" y="4419600"/>
          <a:ext cx="200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18</xdr:row>
      <xdr:rowOff>95250</xdr:rowOff>
    </xdr:from>
    <xdr:to>
      <xdr:col>3</xdr:col>
      <xdr:colOff>304800</xdr:colOff>
      <xdr:row>18</xdr:row>
      <xdr:rowOff>238125</xdr:rowOff>
    </xdr:to>
    <xdr:sp>
      <xdr:nvSpPr>
        <xdr:cNvPr id="30" name="ตัวเชื่อมต่อตรง 39"/>
        <xdr:cNvSpPr>
          <a:spLocks/>
        </xdr:cNvSpPr>
      </xdr:nvSpPr>
      <xdr:spPr>
        <a:xfrm flipV="1">
          <a:off x="2476500" y="4657725"/>
          <a:ext cx="200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19</xdr:row>
      <xdr:rowOff>95250</xdr:rowOff>
    </xdr:from>
    <xdr:to>
      <xdr:col>3</xdr:col>
      <xdr:colOff>304800</xdr:colOff>
      <xdr:row>19</xdr:row>
      <xdr:rowOff>238125</xdr:rowOff>
    </xdr:to>
    <xdr:sp>
      <xdr:nvSpPr>
        <xdr:cNvPr id="31" name="ตัวเชื่อมต่อตรง 40"/>
        <xdr:cNvSpPr>
          <a:spLocks/>
        </xdr:cNvSpPr>
      </xdr:nvSpPr>
      <xdr:spPr>
        <a:xfrm flipV="1">
          <a:off x="2476500" y="4895850"/>
          <a:ext cx="200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114300</xdr:colOff>
      <xdr:row>31</xdr:row>
      <xdr:rowOff>85725</xdr:rowOff>
    </xdr:from>
    <xdr:to>
      <xdr:col>3</xdr:col>
      <xdr:colOff>314325</xdr:colOff>
      <xdr:row>31</xdr:row>
      <xdr:rowOff>228600</xdr:rowOff>
    </xdr:to>
    <xdr:sp>
      <xdr:nvSpPr>
        <xdr:cNvPr id="32" name="ตัวเชื่อมต่อตรง 41"/>
        <xdr:cNvSpPr>
          <a:spLocks/>
        </xdr:cNvSpPr>
      </xdr:nvSpPr>
      <xdr:spPr>
        <a:xfrm flipV="1">
          <a:off x="2486025" y="8267700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114300</xdr:colOff>
      <xdr:row>32</xdr:row>
      <xdr:rowOff>85725</xdr:rowOff>
    </xdr:from>
    <xdr:to>
      <xdr:col>3</xdr:col>
      <xdr:colOff>314325</xdr:colOff>
      <xdr:row>32</xdr:row>
      <xdr:rowOff>228600</xdr:rowOff>
    </xdr:to>
    <xdr:sp>
      <xdr:nvSpPr>
        <xdr:cNvPr id="33" name="ตัวเชื่อมต่อตรง 42"/>
        <xdr:cNvSpPr>
          <a:spLocks/>
        </xdr:cNvSpPr>
      </xdr:nvSpPr>
      <xdr:spPr>
        <a:xfrm flipV="1">
          <a:off x="2486025" y="850582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31</xdr:row>
      <xdr:rowOff>95250</xdr:rowOff>
    </xdr:from>
    <xdr:to>
      <xdr:col>3</xdr:col>
      <xdr:colOff>304800</xdr:colOff>
      <xdr:row>31</xdr:row>
      <xdr:rowOff>238125</xdr:rowOff>
    </xdr:to>
    <xdr:sp>
      <xdr:nvSpPr>
        <xdr:cNvPr id="34" name="ตัวเชื่อมต่อตรง 43"/>
        <xdr:cNvSpPr>
          <a:spLocks/>
        </xdr:cNvSpPr>
      </xdr:nvSpPr>
      <xdr:spPr>
        <a:xfrm flipV="1">
          <a:off x="2476500" y="8277225"/>
          <a:ext cx="200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389</xdr:row>
      <xdr:rowOff>38100</xdr:rowOff>
    </xdr:from>
    <xdr:to>
      <xdr:col>12</xdr:col>
      <xdr:colOff>485775</xdr:colOff>
      <xdr:row>390</xdr:row>
      <xdr:rowOff>0</xdr:rowOff>
    </xdr:to>
    <xdr:sp>
      <xdr:nvSpPr>
        <xdr:cNvPr id="1" name="ตัวเชื่อมต่อตรง 1"/>
        <xdr:cNvSpPr>
          <a:spLocks/>
        </xdr:cNvSpPr>
      </xdr:nvSpPr>
      <xdr:spPr>
        <a:xfrm flipH="1">
          <a:off x="10001250" y="109108875"/>
          <a:ext cx="200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266700</xdr:colOff>
      <xdr:row>390</xdr:row>
      <xdr:rowOff>47625</xdr:rowOff>
    </xdr:from>
    <xdr:to>
      <xdr:col>12</xdr:col>
      <xdr:colOff>476250</xdr:colOff>
      <xdr:row>391</xdr:row>
      <xdr:rowOff>0</xdr:rowOff>
    </xdr:to>
    <xdr:sp>
      <xdr:nvSpPr>
        <xdr:cNvPr id="2" name="ตัวเชื่อมต่อตรง 2"/>
        <xdr:cNvSpPr>
          <a:spLocks/>
        </xdr:cNvSpPr>
      </xdr:nvSpPr>
      <xdr:spPr>
        <a:xfrm flipH="1">
          <a:off x="9991725" y="109356525"/>
          <a:ext cx="2000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295275</xdr:colOff>
      <xdr:row>391</xdr:row>
      <xdr:rowOff>66675</xdr:rowOff>
    </xdr:from>
    <xdr:to>
      <xdr:col>12</xdr:col>
      <xdr:colOff>495300</xdr:colOff>
      <xdr:row>392</xdr:row>
      <xdr:rowOff>0</xdr:rowOff>
    </xdr:to>
    <xdr:sp>
      <xdr:nvSpPr>
        <xdr:cNvPr id="3" name="ตัวเชื่อมต่อตรง 3"/>
        <xdr:cNvSpPr>
          <a:spLocks/>
        </xdr:cNvSpPr>
      </xdr:nvSpPr>
      <xdr:spPr>
        <a:xfrm flipH="1">
          <a:off x="10020300" y="109613700"/>
          <a:ext cx="2000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266700</xdr:colOff>
      <xdr:row>392</xdr:row>
      <xdr:rowOff>19050</xdr:rowOff>
    </xdr:from>
    <xdr:to>
      <xdr:col>12</xdr:col>
      <xdr:colOff>476250</xdr:colOff>
      <xdr:row>393</xdr:row>
      <xdr:rowOff>0</xdr:rowOff>
    </xdr:to>
    <xdr:sp>
      <xdr:nvSpPr>
        <xdr:cNvPr id="4" name="ตัวเชื่อมต่อตรง 4"/>
        <xdr:cNvSpPr>
          <a:spLocks/>
        </xdr:cNvSpPr>
      </xdr:nvSpPr>
      <xdr:spPr>
        <a:xfrm flipH="1">
          <a:off x="9991725" y="109804200"/>
          <a:ext cx="2000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238125</xdr:colOff>
      <xdr:row>393</xdr:row>
      <xdr:rowOff>47625</xdr:rowOff>
    </xdr:from>
    <xdr:to>
      <xdr:col>12</xdr:col>
      <xdr:colOff>438150</xdr:colOff>
      <xdr:row>394</xdr:row>
      <xdr:rowOff>0</xdr:rowOff>
    </xdr:to>
    <xdr:sp>
      <xdr:nvSpPr>
        <xdr:cNvPr id="5" name="ตัวเชื่อมต่อตรง 5"/>
        <xdr:cNvSpPr>
          <a:spLocks/>
        </xdr:cNvSpPr>
      </xdr:nvSpPr>
      <xdr:spPr>
        <a:xfrm flipH="1">
          <a:off x="9963150" y="110070900"/>
          <a:ext cx="2000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352</xdr:row>
      <xdr:rowOff>28575</xdr:rowOff>
    </xdr:from>
    <xdr:to>
      <xdr:col>4</xdr:col>
      <xdr:colOff>381000</xdr:colOff>
      <xdr:row>352</xdr:row>
      <xdr:rowOff>238125</xdr:rowOff>
    </xdr:to>
    <xdr:sp>
      <xdr:nvSpPr>
        <xdr:cNvPr id="1" name="Line 11"/>
        <xdr:cNvSpPr>
          <a:spLocks/>
        </xdr:cNvSpPr>
      </xdr:nvSpPr>
      <xdr:spPr>
        <a:xfrm flipV="1">
          <a:off x="3800475" y="97088325"/>
          <a:ext cx="2952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353</xdr:row>
      <xdr:rowOff>28575</xdr:rowOff>
    </xdr:from>
    <xdr:to>
      <xdr:col>4</xdr:col>
      <xdr:colOff>381000</xdr:colOff>
      <xdr:row>353</xdr:row>
      <xdr:rowOff>238125</xdr:rowOff>
    </xdr:to>
    <xdr:sp>
      <xdr:nvSpPr>
        <xdr:cNvPr id="2" name="Line 11"/>
        <xdr:cNvSpPr>
          <a:spLocks/>
        </xdr:cNvSpPr>
      </xdr:nvSpPr>
      <xdr:spPr>
        <a:xfrm flipV="1">
          <a:off x="3800475" y="97364550"/>
          <a:ext cx="2952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354</xdr:row>
      <xdr:rowOff>28575</xdr:rowOff>
    </xdr:from>
    <xdr:to>
      <xdr:col>4</xdr:col>
      <xdr:colOff>381000</xdr:colOff>
      <xdr:row>354</xdr:row>
      <xdr:rowOff>238125</xdr:rowOff>
    </xdr:to>
    <xdr:sp>
      <xdr:nvSpPr>
        <xdr:cNvPr id="3" name="Line 11"/>
        <xdr:cNvSpPr>
          <a:spLocks/>
        </xdr:cNvSpPr>
      </xdr:nvSpPr>
      <xdr:spPr>
        <a:xfrm flipV="1">
          <a:off x="3800475" y="97640775"/>
          <a:ext cx="2952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355</xdr:row>
      <xdr:rowOff>28575</xdr:rowOff>
    </xdr:from>
    <xdr:to>
      <xdr:col>4</xdr:col>
      <xdr:colOff>381000</xdr:colOff>
      <xdr:row>355</xdr:row>
      <xdr:rowOff>238125</xdr:rowOff>
    </xdr:to>
    <xdr:sp>
      <xdr:nvSpPr>
        <xdr:cNvPr id="4" name="Line 11"/>
        <xdr:cNvSpPr>
          <a:spLocks/>
        </xdr:cNvSpPr>
      </xdr:nvSpPr>
      <xdr:spPr>
        <a:xfrm flipV="1">
          <a:off x="3800475" y="97917000"/>
          <a:ext cx="2952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356</xdr:row>
      <xdr:rowOff>28575</xdr:rowOff>
    </xdr:from>
    <xdr:to>
      <xdr:col>5</xdr:col>
      <xdr:colOff>381000</xdr:colOff>
      <xdr:row>356</xdr:row>
      <xdr:rowOff>238125</xdr:rowOff>
    </xdr:to>
    <xdr:sp>
      <xdr:nvSpPr>
        <xdr:cNvPr id="5" name="Line 11"/>
        <xdr:cNvSpPr>
          <a:spLocks/>
        </xdr:cNvSpPr>
      </xdr:nvSpPr>
      <xdr:spPr>
        <a:xfrm flipV="1">
          <a:off x="4495800" y="98193225"/>
          <a:ext cx="2952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357</xdr:row>
      <xdr:rowOff>28575</xdr:rowOff>
    </xdr:from>
    <xdr:to>
      <xdr:col>5</xdr:col>
      <xdr:colOff>381000</xdr:colOff>
      <xdr:row>357</xdr:row>
      <xdr:rowOff>238125</xdr:rowOff>
    </xdr:to>
    <xdr:sp>
      <xdr:nvSpPr>
        <xdr:cNvPr id="6" name="Line 11"/>
        <xdr:cNvSpPr>
          <a:spLocks/>
        </xdr:cNvSpPr>
      </xdr:nvSpPr>
      <xdr:spPr>
        <a:xfrm flipV="1">
          <a:off x="4495800" y="98469450"/>
          <a:ext cx="2952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358</xdr:row>
      <xdr:rowOff>28575</xdr:rowOff>
    </xdr:from>
    <xdr:to>
      <xdr:col>5</xdr:col>
      <xdr:colOff>381000</xdr:colOff>
      <xdr:row>358</xdr:row>
      <xdr:rowOff>238125</xdr:rowOff>
    </xdr:to>
    <xdr:sp>
      <xdr:nvSpPr>
        <xdr:cNvPr id="7" name="Line 11"/>
        <xdr:cNvSpPr>
          <a:spLocks/>
        </xdr:cNvSpPr>
      </xdr:nvSpPr>
      <xdr:spPr>
        <a:xfrm flipV="1">
          <a:off x="4495800" y="98745675"/>
          <a:ext cx="2952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359</xdr:row>
      <xdr:rowOff>28575</xdr:rowOff>
    </xdr:from>
    <xdr:to>
      <xdr:col>5</xdr:col>
      <xdr:colOff>381000</xdr:colOff>
      <xdr:row>359</xdr:row>
      <xdr:rowOff>238125</xdr:rowOff>
    </xdr:to>
    <xdr:sp>
      <xdr:nvSpPr>
        <xdr:cNvPr id="8" name="Line 11"/>
        <xdr:cNvSpPr>
          <a:spLocks/>
        </xdr:cNvSpPr>
      </xdr:nvSpPr>
      <xdr:spPr>
        <a:xfrm flipV="1">
          <a:off x="4495800" y="99021900"/>
          <a:ext cx="2952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360</xdr:row>
      <xdr:rowOff>28575</xdr:rowOff>
    </xdr:from>
    <xdr:to>
      <xdr:col>5</xdr:col>
      <xdr:colOff>381000</xdr:colOff>
      <xdr:row>360</xdr:row>
      <xdr:rowOff>238125</xdr:rowOff>
    </xdr:to>
    <xdr:sp>
      <xdr:nvSpPr>
        <xdr:cNvPr id="9" name="Line 11"/>
        <xdr:cNvSpPr>
          <a:spLocks/>
        </xdr:cNvSpPr>
      </xdr:nvSpPr>
      <xdr:spPr>
        <a:xfrm flipV="1">
          <a:off x="4495800" y="99298125"/>
          <a:ext cx="2952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361</xdr:row>
      <xdr:rowOff>28575</xdr:rowOff>
    </xdr:from>
    <xdr:to>
      <xdr:col>5</xdr:col>
      <xdr:colOff>381000</xdr:colOff>
      <xdr:row>361</xdr:row>
      <xdr:rowOff>238125</xdr:rowOff>
    </xdr:to>
    <xdr:sp>
      <xdr:nvSpPr>
        <xdr:cNvPr id="10" name="Line 11"/>
        <xdr:cNvSpPr>
          <a:spLocks/>
        </xdr:cNvSpPr>
      </xdr:nvSpPr>
      <xdr:spPr>
        <a:xfrm flipV="1">
          <a:off x="4495800" y="99574350"/>
          <a:ext cx="2952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85725</xdr:colOff>
      <xdr:row>362</xdr:row>
      <xdr:rowOff>28575</xdr:rowOff>
    </xdr:from>
    <xdr:to>
      <xdr:col>7</xdr:col>
      <xdr:colOff>381000</xdr:colOff>
      <xdr:row>362</xdr:row>
      <xdr:rowOff>238125</xdr:rowOff>
    </xdr:to>
    <xdr:sp>
      <xdr:nvSpPr>
        <xdr:cNvPr id="11" name="Line 11"/>
        <xdr:cNvSpPr>
          <a:spLocks/>
        </xdr:cNvSpPr>
      </xdr:nvSpPr>
      <xdr:spPr>
        <a:xfrm flipV="1">
          <a:off x="5514975" y="99850575"/>
          <a:ext cx="304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85725</xdr:colOff>
      <xdr:row>363</xdr:row>
      <xdr:rowOff>28575</xdr:rowOff>
    </xdr:from>
    <xdr:to>
      <xdr:col>7</xdr:col>
      <xdr:colOff>381000</xdr:colOff>
      <xdr:row>363</xdr:row>
      <xdr:rowOff>238125</xdr:rowOff>
    </xdr:to>
    <xdr:sp>
      <xdr:nvSpPr>
        <xdr:cNvPr id="12" name="Line 11"/>
        <xdr:cNvSpPr>
          <a:spLocks/>
        </xdr:cNvSpPr>
      </xdr:nvSpPr>
      <xdr:spPr>
        <a:xfrm flipV="1">
          <a:off x="5514975" y="100126800"/>
          <a:ext cx="304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364</xdr:row>
      <xdr:rowOff>47625</xdr:rowOff>
    </xdr:from>
    <xdr:to>
      <xdr:col>4</xdr:col>
      <xdr:colOff>409575</xdr:colOff>
      <xdr:row>364</xdr:row>
      <xdr:rowOff>171450</xdr:rowOff>
    </xdr:to>
    <xdr:sp>
      <xdr:nvSpPr>
        <xdr:cNvPr id="13" name="ตัวเชื่อมต่อตรง 13"/>
        <xdr:cNvSpPr>
          <a:spLocks/>
        </xdr:cNvSpPr>
      </xdr:nvSpPr>
      <xdr:spPr>
        <a:xfrm flipV="1">
          <a:off x="3895725" y="100422075"/>
          <a:ext cx="2190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365</xdr:row>
      <xdr:rowOff>47625</xdr:rowOff>
    </xdr:from>
    <xdr:to>
      <xdr:col>4</xdr:col>
      <xdr:colOff>409575</xdr:colOff>
      <xdr:row>365</xdr:row>
      <xdr:rowOff>171450</xdr:rowOff>
    </xdr:to>
    <xdr:sp>
      <xdr:nvSpPr>
        <xdr:cNvPr id="14" name="ตัวเชื่อมต่อตรง 14"/>
        <xdr:cNvSpPr>
          <a:spLocks/>
        </xdr:cNvSpPr>
      </xdr:nvSpPr>
      <xdr:spPr>
        <a:xfrm flipV="1">
          <a:off x="3895725" y="100698300"/>
          <a:ext cx="2190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366</xdr:row>
      <xdr:rowOff>47625</xdr:rowOff>
    </xdr:from>
    <xdr:to>
      <xdr:col>4</xdr:col>
      <xdr:colOff>409575</xdr:colOff>
      <xdr:row>366</xdr:row>
      <xdr:rowOff>171450</xdr:rowOff>
    </xdr:to>
    <xdr:sp>
      <xdr:nvSpPr>
        <xdr:cNvPr id="15" name="ตัวเชื่อมต่อตรง 15"/>
        <xdr:cNvSpPr>
          <a:spLocks/>
        </xdr:cNvSpPr>
      </xdr:nvSpPr>
      <xdr:spPr>
        <a:xfrm flipV="1">
          <a:off x="3895725" y="100974525"/>
          <a:ext cx="2190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367</xdr:row>
      <xdr:rowOff>47625</xdr:rowOff>
    </xdr:from>
    <xdr:to>
      <xdr:col>4</xdr:col>
      <xdr:colOff>409575</xdr:colOff>
      <xdr:row>367</xdr:row>
      <xdr:rowOff>171450</xdr:rowOff>
    </xdr:to>
    <xdr:sp>
      <xdr:nvSpPr>
        <xdr:cNvPr id="16" name="ตัวเชื่อมต่อตรง 16"/>
        <xdr:cNvSpPr>
          <a:spLocks/>
        </xdr:cNvSpPr>
      </xdr:nvSpPr>
      <xdr:spPr>
        <a:xfrm flipV="1">
          <a:off x="3895725" y="101250750"/>
          <a:ext cx="2190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368</xdr:row>
      <xdr:rowOff>47625</xdr:rowOff>
    </xdr:from>
    <xdr:to>
      <xdr:col>4</xdr:col>
      <xdr:colOff>409575</xdr:colOff>
      <xdr:row>368</xdr:row>
      <xdr:rowOff>171450</xdr:rowOff>
    </xdr:to>
    <xdr:sp>
      <xdr:nvSpPr>
        <xdr:cNvPr id="17" name="ตัวเชื่อมต่อตรง 17"/>
        <xdr:cNvSpPr>
          <a:spLocks/>
        </xdr:cNvSpPr>
      </xdr:nvSpPr>
      <xdr:spPr>
        <a:xfrm flipV="1">
          <a:off x="3895725" y="101526975"/>
          <a:ext cx="2190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369</xdr:row>
      <xdr:rowOff>47625</xdr:rowOff>
    </xdr:from>
    <xdr:to>
      <xdr:col>4</xdr:col>
      <xdr:colOff>409575</xdr:colOff>
      <xdr:row>369</xdr:row>
      <xdr:rowOff>171450</xdr:rowOff>
    </xdr:to>
    <xdr:sp>
      <xdr:nvSpPr>
        <xdr:cNvPr id="18" name="ตัวเชื่อมต่อตรง 18"/>
        <xdr:cNvSpPr>
          <a:spLocks/>
        </xdr:cNvSpPr>
      </xdr:nvSpPr>
      <xdr:spPr>
        <a:xfrm flipV="1">
          <a:off x="3895725" y="101803200"/>
          <a:ext cx="2190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370</xdr:row>
      <xdr:rowOff>57150</xdr:rowOff>
    </xdr:from>
    <xdr:to>
      <xdr:col>5</xdr:col>
      <xdr:colOff>342900</xdr:colOff>
      <xdr:row>370</xdr:row>
      <xdr:rowOff>161925</xdr:rowOff>
    </xdr:to>
    <xdr:sp>
      <xdr:nvSpPr>
        <xdr:cNvPr id="19" name="ตัวเชื่อมต่อตรง 19"/>
        <xdr:cNvSpPr>
          <a:spLocks/>
        </xdr:cNvSpPr>
      </xdr:nvSpPr>
      <xdr:spPr>
        <a:xfrm flipV="1">
          <a:off x="4505325" y="102088950"/>
          <a:ext cx="2476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371</xdr:row>
      <xdr:rowOff>57150</xdr:rowOff>
    </xdr:from>
    <xdr:to>
      <xdr:col>5</xdr:col>
      <xdr:colOff>342900</xdr:colOff>
      <xdr:row>371</xdr:row>
      <xdr:rowOff>161925</xdr:rowOff>
    </xdr:to>
    <xdr:sp>
      <xdr:nvSpPr>
        <xdr:cNvPr id="20" name="ตัวเชื่อมต่อตรง 20"/>
        <xdr:cNvSpPr>
          <a:spLocks/>
        </xdr:cNvSpPr>
      </xdr:nvSpPr>
      <xdr:spPr>
        <a:xfrm flipV="1">
          <a:off x="4505325" y="102365175"/>
          <a:ext cx="2476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372</xdr:row>
      <xdr:rowOff>57150</xdr:rowOff>
    </xdr:from>
    <xdr:to>
      <xdr:col>5</xdr:col>
      <xdr:colOff>342900</xdr:colOff>
      <xdr:row>372</xdr:row>
      <xdr:rowOff>161925</xdr:rowOff>
    </xdr:to>
    <xdr:sp>
      <xdr:nvSpPr>
        <xdr:cNvPr id="21" name="ตัวเชื่อมต่อตรง 21"/>
        <xdr:cNvSpPr>
          <a:spLocks/>
        </xdr:cNvSpPr>
      </xdr:nvSpPr>
      <xdr:spPr>
        <a:xfrm flipV="1">
          <a:off x="4505325" y="102641400"/>
          <a:ext cx="2476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373</xdr:row>
      <xdr:rowOff>57150</xdr:rowOff>
    </xdr:from>
    <xdr:to>
      <xdr:col>5</xdr:col>
      <xdr:colOff>342900</xdr:colOff>
      <xdr:row>373</xdr:row>
      <xdr:rowOff>161925</xdr:rowOff>
    </xdr:to>
    <xdr:sp>
      <xdr:nvSpPr>
        <xdr:cNvPr id="22" name="ตัวเชื่อมต่อตรง 22"/>
        <xdr:cNvSpPr>
          <a:spLocks/>
        </xdr:cNvSpPr>
      </xdr:nvSpPr>
      <xdr:spPr>
        <a:xfrm flipV="1">
          <a:off x="4505325" y="102917625"/>
          <a:ext cx="2476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374</xdr:row>
      <xdr:rowOff>57150</xdr:rowOff>
    </xdr:from>
    <xdr:to>
      <xdr:col>5</xdr:col>
      <xdr:colOff>342900</xdr:colOff>
      <xdr:row>374</xdr:row>
      <xdr:rowOff>161925</xdr:rowOff>
    </xdr:to>
    <xdr:sp>
      <xdr:nvSpPr>
        <xdr:cNvPr id="23" name="ตัวเชื่อมต่อตรง 23"/>
        <xdr:cNvSpPr>
          <a:spLocks/>
        </xdr:cNvSpPr>
      </xdr:nvSpPr>
      <xdr:spPr>
        <a:xfrm flipV="1">
          <a:off x="4505325" y="103193850"/>
          <a:ext cx="2476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376</xdr:row>
      <xdr:rowOff>57150</xdr:rowOff>
    </xdr:from>
    <xdr:to>
      <xdr:col>5</xdr:col>
      <xdr:colOff>342900</xdr:colOff>
      <xdr:row>376</xdr:row>
      <xdr:rowOff>161925</xdr:rowOff>
    </xdr:to>
    <xdr:sp>
      <xdr:nvSpPr>
        <xdr:cNvPr id="24" name="ตัวเชื่อมต่อตรง 24"/>
        <xdr:cNvSpPr>
          <a:spLocks/>
        </xdr:cNvSpPr>
      </xdr:nvSpPr>
      <xdr:spPr>
        <a:xfrm flipV="1">
          <a:off x="4505325" y="103746300"/>
          <a:ext cx="2476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375</xdr:row>
      <xdr:rowOff>57150</xdr:rowOff>
    </xdr:from>
    <xdr:to>
      <xdr:col>5</xdr:col>
      <xdr:colOff>342900</xdr:colOff>
      <xdr:row>375</xdr:row>
      <xdr:rowOff>161925</xdr:rowOff>
    </xdr:to>
    <xdr:sp>
      <xdr:nvSpPr>
        <xdr:cNvPr id="25" name="ตัวเชื่อมต่อตรง 25"/>
        <xdr:cNvSpPr>
          <a:spLocks/>
        </xdr:cNvSpPr>
      </xdr:nvSpPr>
      <xdr:spPr>
        <a:xfrm flipV="1">
          <a:off x="4505325" y="103470075"/>
          <a:ext cx="2476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377</xdr:row>
      <xdr:rowOff>57150</xdr:rowOff>
    </xdr:from>
    <xdr:to>
      <xdr:col>5</xdr:col>
      <xdr:colOff>342900</xdr:colOff>
      <xdr:row>377</xdr:row>
      <xdr:rowOff>161925</xdr:rowOff>
    </xdr:to>
    <xdr:sp>
      <xdr:nvSpPr>
        <xdr:cNvPr id="26" name="ตัวเชื่อมต่อตรง 26"/>
        <xdr:cNvSpPr>
          <a:spLocks/>
        </xdr:cNvSpPr>
      </xdr:nvSpPr>
      <xdr:spPr>
        <a:xfrm flipV="1">
          <a:off x="4505325" y="104022525"/>
          <a:ext cx="2476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378</xdr:row>
      <xdr:rowOff>57150</xdr:rowOff>
    </xdr:from>
    <xdr:to>
      <xdr:col>5</xdr:col>
      <xdr:colOff>342900</xdr:colOff>
      <xdr:row>378</xdr:row>
      <xdr:rowOff>161925</xdr:rowOff>
    </xdr:to>
    <xdr:sp>
      <xdr:nvSpPr>
        <xdr:cNvPr id="27" name="ตัวเชื่อมต่อตรง 27"/>
        <xdr:cNvSpPr>
          <a:spLocks/>
        </xdr:cNvSpPr>
      </xdr:nvSpPr>
      <xdr:spPr>
        <a:xfrm flipV="1">
          <a:off x="4505325" y="104298750"/>
          <a:ext cx="2476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379</xdr:row>
      <xdr:rowOff>57150</xdr:rowOff>
    </xdr:from>
    <xdr:to>
      <xdr:col>5</xdr:col>
      <xdr:colOff>342900</xdr:colOff>
      <xdr:row>379</xdr:row>
      <xdr:rowOff>161925</xdr:rowOff>
    </xdr:to>
    <xdr:sp>
      <xdr:nvSpPr>
        <xdr:cNvPr id="28" name="ตัวเชื่อมต่อตรง 28"/>
        <xdr:cNvSpPr>
          <a:spLocks/>
        </xdr:cNvSpPr>
      </xdr:nvSpPr>
      <xdr:spPr>
        <a:xfrm flipV="1">
          <a:off x="4505325" y="104574975"/>
          <a:ext cx="2476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380</xdr:row>
      <xdr:rowOff>57150</xdr:rowOff>
    </xdr:from>
    <xdr:to>
      <xdr:col>5</xdr:col>
      <xdr:colOff>342900</xdr:colOff>
      <xdr:row>380</xdr:row>
      <xdr:rowOff>161925</xdr:rowOff>
    </xdr:to>
    <xdr:sp>
      <xdr:nvSpPr>
        <xdr:cNvPr id="29" name="ตัวเชื่อมต่อตรง 29"/>
        <xdr:cNvSpPr>
          <a:spLocks/>
        </xdr:cNvSpPr>
      </xdr:nvSpPr>
      <xdr:spPr>
        <a:xfrm flipV="1">
          <a:off x="4505325" y="104851200"/>
          <a:ext cx="2476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381</xdr:row>
      <xdr:rowOff>57150</xdr:rowOff>
    </xdr:from>
    <xdr:to>
      <xdr:col>5</xdr:col>
      <xdr:colOff>342900</xdr:colOff>
      <xdr:row>381</xdr:row>
      <xdr:rowOff>161925</xdr:rowOff>
    </xdr:to>
    <xdr:sp>
      <xdr:nvSpPr>
        <xdr:cNvPr id="30" name="ตัวเชื่อมต่อตรง 30"/>
        <xdr:cNvSpPr>
          <a:spLocks/>
        </xdr:cNvSpPr>
      </xdr:nvSpPr>
      <xdr:spPr>
        <a:xfrm flipV="1">
          <a:off x="4505325" y="105127425"/>
          <a:ext cx="2476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382</xdr:row>
      <xdr:rowOff>57150</xdr:rowOff>
    </xdr:from>
    <xdr:to>
      <xdr:col>5</xdr:col>
      <xdr:colOff>342900</xdr:colOff>
      <xdr:row>382</xdr:row>
      <xdr:rowOff>161925</xdr:rowOff>
    </xdr:to>
    <xdr:sp>
      <xdr:nvSpPr>
        <xdr:cNvPr id="31" name="ตัวเชื่อมต่อตรง 31"/>
        <xdr:cNvSpPr>
          <a:spLocks/>
        </xdr:cNvSpPr>
      </xdr:nvSpPr>
      <xdr:spPr>
        <a:xfrm flipV="1">
          <a:off x="4505325" y="105403650"/>
          <a:ext cx="2476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383</xdr:row>
      <xdr:rowOff>57150</xdr:rowOff>
    </xdr:from>
    <xdr:to>
      <xdr:col>5</xdr:col>
      <xdr:colOff>342900</xdr:colOff>
      <xdr:row>383</xdr:row>
      <xdr:rowOff>161925</xdr:rowOff>
    </xdr:to>
    <xdr:sp>
      <xdr:nvSpPr>
        <xdr:cNvPr id="32" name="ตัวเชื่อมต่อตรง 32"/>
        <xdr:cNvSpPr>
          <a:spLocks/>
        </xdr:cNvSpPr>
      </xdr:nvSpPr>
      <xdr:spPr>
        <a:xfrm flipV="1">
          <a:off x="4505325" y="105679875"/>
          <a:ext cx="2476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392</xdr:row>
      <xdr:rowOff>19050</xdr:rowOff>
    </xdr:from>
    <xdr:to>
      <xdr:col>4</xdr:col>
      <xdr:colOff>400050</xdr:colOff>
      <xdr:row>393</xdr:row>
      <xdr:rowOff>9525</xdr:rowOff>
    </xdr:to>
    <xdr:sp>
      <xdr:nvSpPr>
        <xdr:cNvPr id="33" name="ตัวเชื่อมต่อตรง 33"/>
        <xdr:cNvSpPr>
          <a:spLocks/>
        </xdr:cNvSpPr>
      </xdr:nvSpPr>
      <xdr:spPr>
        <a:xfrm flipV="1">
          <a:off x="3838575" y="107861100"/>
          <a:ext cx="276225" cy="228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400</xdr:row>
      <xdr:rowOff>47625</xdr:rowOff>
    </xdr:from>
    <xdr:to>
      <xdr:col>5</xdr:col>
      <xdr:colOff>352425</xdr:colOff>
      <xdr:row>401</xdr:row>
      <xdr:rowOff>38100</xdr:rowOff>
    </xdr:to>
    <xdr:sp>
      <xdr:nvSpPr>
        <xdr:cNvPr id="34" name="ตัวเชื่อมต่อตรง 34"/>
        <xdr:cNvSpPr>
          <a:spLocks/>
        </xdr:cNvSpPr>
      </xdr:nvSpPr>
      <xdr:spPr>
        <a:xfrm flipV="1">
          <a:off x="4495800" y="109794675"/>
          <a:ext cx="276225" cy="228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393</xdr:row>
      <xdr:rowOff>9525</xdr:rowOff>
    </xdr:from>
    <xdr:to>
      <xdr:col>4</xdr:col>
      <xdr:colOff>409575</xdr:colOff>
      <xdr:row>394</xdr:row>
      <xdr:rowOff>0</xdr:rowOff>
    </xdr:to>
    <xdr:sp>
      <xdr:nvSpPr>
        <xdr:cNvPr id="35" name="ตัวเชื่อมต่อตรง 35"/>
        <xdr:cNvSpPr>
          <a:spLocks/>
        </xdr:cNvSpPr>
      </xdr:nvSpPr>
      <xdr:spPr>
        <a:xfrm flipV="1">
          <a:off x="3848100" y="108089700"/>
          <a:ext cx="285750" cy="228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171450</xdr:colOff>
      <xdr:row>399</xdr:row>
      <xdr:rowOff>38100</xdr:rowOff>
    </xdr:from>
    <xdr:to>
      <xdr:col>4</xdr:col>
      <xdr:colOff>381000</xdr:colOff>
      <xdr:row>399</xdr:row>
      <xdr:rowOff>228600</xdr:rowOff>
    </xdr:to>
    <xdr:sp>
      <xdr:nvSpPr>
        <xdr:cNvPr id="36" name="ตัวเชื่อมต่อตรง 36"/>
        <xdr:cNvSpPr>
          <a:spLocks/>
        </xdr:cNvSpPr>
      </xdr:nvSpPr>
      <xdr:spPr>
        <a:xfrm flipV="1">
          <a:off x="3886200" y="109547025"/>
          <a:ext cx="209550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152400</xdr:colOff>
      <xdr:row>387</xdr:row>
      <xdr:rowOff>19050</xdr:rowOff>
    </xdr:from>
    <xdr:to>
      <xdr:col>4</xdr:col>
      <xdr:colOff>419100</xdr:colOff>
      <xdr:row>388</xdr:row>
      <xdr:rowOff>9525</xdr:rowOff>
    </xdr:to>
    <xdr:sp>
      <xdr:nvSpPr>
        <xdr:cNvPr id="37" name="ตัวเชื่อมต่อตรง 37"/>
        <xdr:cNvSpPr>
          <a:spLocks/>
        </xdr:cNvSpPr>
      </xdr:nvSpPr>
      <xdr:spPr>
        <a:xfrm flipV="1">
          <a:off x="3867150" y="106670475"/>
          <a:ext cx="276225" cy="228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388</xdr:row>
      <xdr:rowOff>28575</xdr:rowOff>
    </xdr:from>
    <xdr:to>
      <xdr:col>5</xdr:col>
      <xdr:colOff>428625</xdr:colOff>
      <xdr:row>389</xdr:row>
      <xdr:rowOff>19050</xdr:rowOff>
    </xdr:to>
    <xdr:sp>
      <xdr:nvSpPr>
        <xdr:cNvPr id="38" name="ตัวเชื่อมต่อตรง 38"/>
        <xdr:cNvSpPr>
          <a:spLocks/>
        </xdr:cNvSpPr>
      </xdr:nvSpPr>
      <xdr:spPr>
        <a:xfrm flipV="1">
          <a:off x="4572000" y="106918125"/>
          <a:ext cx="266700" cy="228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114300</xdr:colOff>
      <xdr:row>390</xdr:row>
      <xdr:rowOff>9525</xdr:rowOff>
    </xdr:from>
    <xdr:to>
      <xdr:col>5</xdr:col>
      <xdr:colOff>381000</xdr:colOff>
      <xdr:row>391</xdr:row>
      <xdr:rowOff>9525</xdr:rowOff>
    </xdr:to>
    <xdr:sp>
      <xdr:nvSpPr>
        <xdr:cNvPr id="39" name="ตัวเชื่อมต่อตรง 39"/>
        <xdr:cNvSpPr>
          <a:spLocks/>
        </xdr:cNvSpPr>
      </xdr:nvSpPr>
      <xdr:spPr>
        <a:xfrm flipV="1">
          <a:off x="4524375" y="107375325"/>
          <a:ext cx="266700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394</xdr:row>
      <xdr:rowOff>9525</xdr:rowOff>
    </xdr:from>
    <xdr:to>
      <xdr:col>5</xdr:col>
      <xdr:colOff>361950</xdr:colOff>
      <xdr:row>395</xdr:row>
      <xdr:rowOff>9525</xdr:rowOff>
    </xdr:to>
    <xdr:sp>
      <xdr:nvSpPr>
        <xdr:cNvPr id="40" name="ตัวเชื่อมต่อตรง 40"/>
        <xdr:cNvSpPr>
          <a:spLocks/>
        </xdr:cNvSpPr>
      </xdr:nvSpPr>
      <xdr:spPr>
        <a:xfrm flipV="1">
          <a:off x="4505325" y="108327825"/>
          <a:ext cx="276225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391</xdr:row>
      <xdr:rowOff>28575</xdr:rowOff>
    </xdr:from>
    <xdr:to>
      <xdr:col>5</xdr:col>
      <xdr:colOff>371475</xdr:colOff>
      <xdr:row>392</xdr:row>
      <xdr:rowOff>19050</xdr:rowOff>
    </xdr:to>
    <xdr:sp>
      <xdr:nvSpPr>
        <xdr:cNvPr id="41" name="ตัวเชื่อมต่อตรง 41"/>
        <xdr:cNvSpPr>
          <a:spLocks/>
        </xdr:cNvSpPr>
      </xdr:nvSpPr>
      <xdr:spPr>
        <a:xfrm flipV="1">
          <a:off x="4505325" y="107632500"/>
          <a:ext cx="276225" cy="228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152400</xdr:colOff>
      <xdr:row>401</xdr:row>
      <xdr:rowOff>9525</xdr:rowOff>
    </xdr:from>
    <xdr:to>
      <xdr:col>4</xdr:col>
      <xdr:colOff>419100</xdr:colOff>
      <xdr:row>402</xdr:row>
      <xdr:rowOff>9525</xdr:rowOff>
    </xdr:to>
    <xdr:sp>
      <xdr:nvSpPr>
        <xdr:cNvPr id="42" name="ตัวเชื่อมต่อตรง 42"/>
        <xdr:cNvSpPr>
          <a:spLocks/>
        </xdr:cNvSpPr>
      </xdr:nvSpPr>
      <xdr:spPr>
        <a:xfrm flipV="1">
          <a:off x="3867150" y="109994700"/>
          <a:ext cx="276225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386</xdr:row>
      <xdr:rowOff>38100</xdr:rowOff>
    </xdr:from>
    <xdr:to>
      <xdr:col>4</xdr:col>
      <xdr:colOff>342900</xdr:colOff>
      <xdr:row>387</xdr:row>
      <xdr:rowOff>28575</xdr:rowOff>
    </xdr:to>
    <xdr:sp>
      <xdr:nvSpPr>
        <xdr:cNvPr id="43" name="ตัวเชื่อมต่อตรง 43"/>
        <xdr:cNvSpPr>
          <a:spLocks/>
        </xdr:cNvSpPr>
      </xdr:nvSpPr>
      <xdr:spPr>
        <a:xfrm flipV="1">
          <a:off x="3790950" y="106451400"/>
          <a:ext cx="266700" cy="228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403</xdr:row>
      <xdr:rowOff>9525</xdr:rowOff>
    </xdr:from>
    <xdr:to>
      <xdr:col>5</xdr:col>
      <xdr:colOff>419100</xdr:colOff>
      <xdr:row>404</xdr:row>
      <xdr:rowOff>9525</xdr:rowOff>
    </xdr:to>
    <xdr:sp>
      <xdr:nvSpPr>
        <xdr:cNvPr id="44" name="ตัวเชื่อมต่อตรง 44"/>
        <xdr:cNvSpPr>
          <a:spLocks/>
        </xdr:cNvSpPr>
      </xdr:nvSpPr>
      <xdr:spPr>
        <a:xfrm flipV="1">
          <a:off x="4562475" y="110470950"/>
          <a:ext cx="276225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114300</xdr:colOff>
      <xdr:row>389</xdr:row>
      <xdr:rowOff>9525</xdr:rowOff>
    </xdr:from>
    <xdr:to>
      <xdr:col>4</xdr:col>
      <xdr:colOff>381000</xdr:colOff>
      <xdr:row>390</xdr:row>
      <xdr:rowOff>9525</xdr:rowOff>
    </xdr:to>
    <xdr:sp>
      <xdr:nvSpPr>
        <xdr:cNvPr id="45" name="ตัวเชื่อมต่อตรง 45"/>
        <xdr:cNvSpPr>
          <a:spLocks/>
        </xdr:cNvSpPr>
      </xdr:nvSpPr>
      <xdr:spPr>
        <a:xfrm flipV="1">
          <a:off x="3829050" y="107137200"/>
          <a:ext cx="266700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114300</xdr:colOff>
      <xdr:row>402</xdr:row>
      <xdr:rowOff>9525</xdr:rowOff>
    </xdr:from>
    <xdr:to>
      <xdr:col>4</xdr:col>
      <xdr:colOff>381000</xdr:colOff>
      <xdr:row>403</xdr:row>
      <xdr:rowOff>9525</xdr:rowOff>
    </xdr:to>
    <xdr:sp>
      <xdr:nvSpPr>
        <xdr:cNvPr id="46" name="ตัวเชื่อมต่อตรง 46"/>
        <xdr:cNvSpPr>
          <a:spLocks/>
        </xdr:cNvSpPr>
      </xdr:nvSpPr>
      <xdr:spPr>
        <a:xfrm flipV="1">
          <a:off x="3829050" y="110232825"/>
          <a:ext cx="266700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385</xdr:row>
      <xdr:rowOff>19050</xdr:rowOff>
    </xdr:from>
    <xdr:to>
      <xdr:col>4</xdr:col>
      <xdr:colOff>390525</xdr:colOff>
      <xdr:row>386</xdr:row>
      <xdr:rowOff>9525</xdr:rowOff>
    </xdr:to>
    <xdr:sp>
      <xdr:nvSpPr>
        <xdr:cNvPr id="47" name="ตัวเชื่อมต่อตรง 47"/>
        <xdr:cNvSpPr>
          <a:spLocks/>
        </xdr:cNvSpPr>
      </xdr:nvSpPr>
      <xdr:spPr>
        <a:xfrm flipV="1">
          <a:off x="3838575" y="106194225"/>
          <a:ext cx="266700" cy="228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408</xdr:row>
      <xdr:rowOff>209550</xdr:rowOff>
    </xdr:from>
    <xdr:to>
      <xdr:col>4</xdr:col>
      <xdr:colOff>390525</xdr:colOff>
      <xdr:row>409</xdr:row>
      <xdr:rowOff>209550</xdr:rowOff>
    </xdr:to>
    <xdr:sp>
      <xdr:nvSpPr>
        <xdr:cNvPr id="48" name="ตัวเชื่อมต่อตรง 48"/>
        <xdr:cNvSpPr>
          <a:spLocks/>
        </xdr:cNvSpPr>
      </xdr:nvSpPr>
      <xdr:spPr>
        <a:xfrm flipV="1">
          <a:off x="3838575" y="111861600"/>
          <a:ext cx="266700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114300</xdr:colOff>
      <xdr:row>404</xdr:row>
      <xdr:rowOff>0</xdr:rowOff>
    </xdr:from>
    <xdr:to>
      <xdr:col>5</xdr:col>
      <xdr:colOff>342900</xdr:colOff>
      <xdr:row>404</xdr:row>
      <xdr:rowOff>228600</xdr:rowOff>
    </xdr:to>
    <xdr:sp>
      <xdr:nvSpPr>
        <xdr:cNvPr id="49" name="ตัวเชื่อมต่อตรง 49"/>
        <xdr:cNvSpPr>
          <a:spLocks/>
        </xdr:cNvSpPr>
      </xdr:nvSpPr>
      <xdr:spPr>
        <a:xfrm flipV="1">
          <a:off x="4524375" y="110699550"/>
          <a:ext cx="228600" cy="228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404</xdr:row>
      <xdr:rowOff>219075</xdr:rowOff>
    </xdr:from>
    <xdr:to>
      <xdr:col>5</xdr:col>
      <xdr:colOff>409575</xdr:colOff>
      <xdr:row>405</xdr:row>
      <xdr:rowOff>219075</xdr:rowOff>
    </xdr:to>
    <xdr:sp>
      <xdr:nvSpPr>
        <xdr:cNvPr id="50" name="ตัวเชื่อมต่อตรง 50"/>
        <xdr:cNvSpPr>
          <a:spLocks/>
        </xdr:cNvSpPr>
      </xdr:nvSpPr>
      <xdr:spPr>
        <a:xfrm flipV="1">
          <a:off x="4543425" y="110918625"/>
          <a:ext cx="285750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142875</xdr:colOff>
      <xdr:row>405</xdr:row>
      <xdr:rowOff>228600</xdr:rowOff>
    </xdr:from>
    <xdr:to>
      <xdr:col>5</xdr:col>
      <xdr:colOff>409575</xdr:colOff>
      <xdr:row>406</xdr:row>
      <xdr:rowOff>228600</xdr:rowOff>
    </xdr:to>
    <xdr:sp>
      <xdr:nvSpPr>
        <xdr:cNvPr id="51" name="ตัวเชื่อมต่อตรง 51"/>
        <xdr:cNvSpPr>
          <a:spLocks/>
        </xdr:cNvSpPr>
      </xdr:nvSpPr>
      <xdr:spPr>
        <a:xfrm flipV="1">
          <a:off x="4552950" y="111166275"/>
          <a:ext cx="276225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407</xdr:row>
      <xdr:rowOff>0</xdr:rowOff>
    </xdr:from>
    <xdr:to>
      <xdr:col>5</xdr:col>
      <xdr:colOff>419100</xdr:colOff>
      <xdr:row>408</xdr:row>
      <xdr:rowOff>0</xdr:rowOff>
    </xdr:to>
    <xdr:sp>
      <xdr:nvSpPr>
        <xdr:cNvPr id="52" name="ตัวเชื่อมต่อตรง 52"/>
        <xdr:cNvSpPr>
          <a:spLocks/>
        </xdr:cNvSpPr>
      </xdr:nvSpPr>
      <xdr:spPr>
        <a:xfrm flipV="1">
          <a:off x="4562475" y="111413925"/>
          <a:ext cx="276225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408</xdr:row>
      <xdr:rowOff>0</xdr:rowOff>
    </xdr:from>
    <xdr:to>
      <xdr:col>4</xdr:col>
      <xdr:colOff>390525</xdr:colOff>
      <xdr:row>409</xdr:row>
      <xdr:rowOff>0</xdr:rowOff>
    </xdr:to>
    <xdr:sp>
      <xdr:nvSpPr>
        <xdr:cNvPr id="53" name="ตัวเชื่อมต่อตรง 53"/>
        <xdr:cNvSpPr>
          <a:spLocks/>
        </xdr:cNvSpPr>
      </xdr:nvSpPr>
      <xdr:spPr>
        <a:xfrm flipV="1">
          <a:off x="3838575" y="111652050"/>
          <a:ext cx="266700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123825</xdr:colOff>
      <xdr:row>409</xdr:row>
      <xdr:rowOff>238125</xdr:rowOff>
    </xdr:from>
    <xdr:to>
      <xdr:col>5</xdr:col>
      <xdr:colOff>400050</xdr:colOff>
      <xdr:row>410</xdr:row>
      <xdr:rowOff>238125</xdr:rowOff>
    </xdr:to>
    <xdr:sp>
      <xdr:nvSpPr>
        <xdr:cNvPr id="54" name="ตัวเชื่อมต่อตรง 54"/>
        <xdr:cNvSpPr>
          <a:spLocks/>
        </xdr:cNvSpPr>
      </xdr:nvSpPr>
      <xdr:spPr>
        <a:xfrm flipV="1">
          <a:off x="4533900" y="112128300"/>
          <a:ext cx="276225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114300</xdr:colOff>
      <xdr:row>411</xdr:row>
      <xdr:rowOff>9525</xdr:rowOff>
    </xdr:from>
    <xdr:to>
      <xdr:col>4</xdr:col>
      <xdr:colOff>381000</xdr:colOff>
      <xdr:row>412</xdr:row>
      <xdr:rowOff>9525</xdr:rowOff>
    </xdr:to>
    <xdr:sp>
      <xdr:nvSpPr>
        <xdr:cNvPr id="55" name="ตัวเชื่อมต่อตรง 55"/>
        <xdr:cNvSpPr>
          <a:spLocks/>
        </xdr:cNvSpPr>
      </xdr:nvSpPr>
      <xdr:spPr>
        <a:xfrm flipV="1">
          <a:off x="3829050" y="112375950"/>
          <a:ext cx="266700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123825</xdr:colOff>
      <xdr:row>411</xdr:row>
      <xdr:rowOff>238125</xdr:rowOff>
    </xdr:from>
    <xdr:to>
      <xdr:col>5</xdr:col>
      <xdr:colOff>390525</xdr:colOff>
      <xdr:row>412</xdr:row>
      <xdr:rowOff>238125</xdr:rowOff>
    </xdr:to>
    <xdr:sp>
      <xdr:nvSpPr>
        <xdr:cNvPr id="56" name="ตัวเชื่อมต่อตรง 56"/>
        <xdr:cNvSpPr>
          <a:spLocks/>
        </xdr:cNvSpPr>
      </xdr:nvSpPr>
      <xdr:spPr>
        <a:xfrm flipV="1">
          <a:off x="4533900" y="112604550"/>
          <a:ext cx="266700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413</xdr:row>
      <xdr:rowOff>9525</xdr:rowOff>
    </xdr:from>
    <xdr:to>
      <xdr:col>4</xdr:col>
      <xdr:colOff>352425</xdr:colOff>
      <xdr:row>414</xdr:row>
      <xdr:rowOff>19050</xdr:rowOff>
    </xdr:to>
    <xdr:sp>
      <xdr:nvSpPr>
        <xdr:cNvPr id="57" name="ตัวเชื่อมต่อตรง 57"/>
        <xdr:cNvSpPr>
          <a:spLocks/>
        </xdr:cNvSpPr>
      </xdr:nvSpPr>
      <xdr:spPr>
        <a:xfrm flipV="1">
          <a:off x="3800475" y="112852200"/>
          <a:ext cx="276225" cy="247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414</xdr:row>
      <xdr:rowOff>9525</xdr:rowOff>
    </xdr:from>
    <xdr:to>
      <xdr:col>4</xdr:col>
      <xdr:colOff>352425</xdr:colOff>
      <xdr:row>415</xdr:row>
      <xdr:rowOff>19050</xdr:rowOff>
    </xdr:to>
    <xdr:sp>
      <xdr:nvSpPr>
        <xdr:cNvPr id="58" name="ตัวเชื่อมต่อตรง 58"/>
        <xdr:cNvSpPr>
          <a:spLocks/>
        </xdr:cNvSpPr>
      </xdr:nvSpPr>
      <xdr:spPr>
        <a:xfrm flipV="1">
          <a:off x="3800475" y="113090325"/>
          <a:ext cx="276225" cy="247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414</xdr:row>
      <xdr:rowOff>200025</xdr:rowOff>
    </xdr:from>
    <xdr:to>
      <xdr:col>5</xdr:col>
      <xdr:colOff>409575</xdr:colOff>
      <xdr:row>415</xdr:row>
      <xdr:rowOff>209550</xdr:rowOff>
    </xdr:to>
    <xdr:sp>
      <xdr:nvSpPr>
        <xdr:cNvPr id="59" name="ตัวเชื่อมต่อตรง 59"/>
        <xdr:cNvSpPr>
          <a:spLocks/>
        </xdr:cNvSpPr>
      </xdr:nvSpPr>
      <xdr:spPr>
        <a:xfrm flipV="1">
          <a:off x="4543425" y="113280825"/>
          <a:ext cx="285750" cy="247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415</xdr:row>
      <xdr:rowOff>228600</xdr:rowOff>
    </xdr:from>
    <xdr:to>
      <xdr:col>4</xdr:col>
      <xdr:colOff>400050</xdr:colOff>
      <xdr:row>417</xdr:row>
      <xdr:rowOff>0</xdr:rowOff>
    </xdr:to>
    <xdr:sp>
      <xdr:nvSpPr>
        <xdr:cNvPr id="60" name="ตัวเชื่อมต่อตรง 60"/>
        <xdr:cNvSpPr>
          <a:spLocks/>
        </xdr:cNvSpPr>
      </xdr:nvSpPr>
      <xdr:spPr>
        <a:xfrm flipV="1">
          <a:off x="3838575" y="113547525"/>
          <a:ext cx="276225" cy="247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417</xdr:row>
      <xdr:rowOff>9525</xdr:rowOff>
    </xdr:from>
    <xdr:to>
      <xdr:col>5</xdr:col>
      <xdr:colOff>419100</xdr:colOff>
      <xdr:row>418</xdr:row>
      <xdr:rowOff>0</xdr:rowOff>
    </xdr:to>
    <xdr:sp>
      <xdr:nvSpPr>
        <xdr:cNvPr id="61" name="ตัวเชื่อมต่อตรง 61"/>
        <xdr:cNvSpPr>
          <a:spLocks/>
        </xdr:cNvSpPr>
      </xdr:nvSpPr>
      <xdr:spPr>
        <a:xfrm flipV="1">
          <a:off x="4562475" y="113804700"/>
          <a:ext cx="276225" cy="228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142875</xdr:colOff>
      <xdr:row>394</xdr:row>
      <xdr:rowOff>219075</xdr:rowOff>
    </xdr:from>
    <xdr:to>
      <xdr:col>4</xdr:col>
      <xdr:colOff>390525</xdr:colOff>
      <xdr:row>395</xdr:row>
      <xdr:rowOff>228600</xdr:rowOff>
    </xdr:to>
    <xdr:sp>
      <xdr:nvSpPr>
        <xdr:cNvPr id="62" name="ตัวเชื่อมต่อตรง 62"/>
        <xdr:cNvSpPr>
          <a:spLocks/>
        </xdr:cNvSpPr>
      </xdr:nvSpPr>
      <xdr:spPr>
        <a:xfrm flipV="1">
          <a:off x="3857625" y="108537375"/>
          <a:ext cx="247650" cy="247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396</xdr:row>
      <xdr:rowOff>28575</xdr:rowOff>
    </xdr:from>
    <xdr:to>
      <xdr:col>4</xdr:col>
      <xdr:colOff>409575</xdr:colOff>
      <xdr:row>397</xdr:row>
      <xdr:rowOff>0</xdr:rowOff>
    </xdr:to>
    <xdr:sp>
      <xdr:nvSpPr>
        <xdr:cNvPr id="63" name="ตัวเชื่อมต่อตรง 63"/>
        <xdr:cNvSpPr>
          <a:spLocks/>
        </xdr:cNvSpPr>
      </xdr:nvSpPr>
      <xdr:spPr>
        <a:xfrm flipV="1">
          <a:off x="3876675" y="108823125"/>
          <a:ext cx="247650" cy="209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114300</xdr:colOff>
      <xdr:row>390</xdr:row>
      <xdr:rowOff>9525</xdr:rowOff>
    </xdr:from>
    <xdr:to>
      <xdr:col>5</xdr:col>
      <xdr:colOff>381000</xdr:colOff>
      <xdr:row>391</xdr:row>
      <xdr:rowOff>9525</xdr:rowOff>
    </xdr:to>
    <xdr:sp>
      <xdr:nvSpPr>
        <xdr:cNvPr id="64" name="ตัวเชื่อมต่อตรง 64"/>
        <xdr:cNvSpPr>
          <a:spLocks/>
        </xdr:cNvSpPr>
      </xdr:nvSpPr>
      <xdr:spPr>
        <a:xfrm flipV="1">
          <a:off x="4524375" y="107375325"/>
          <a:ext cx="266700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142875</xdr:colOff>
      <xdr:row>396</xdr:row>
      <xdr:rowOff>219075</xdr:rowOff>
    </xdr:from>
    <xdr:to>
      <xdr:col>5</xdr:col>
      <xdr:colOff>390525</xdr:colOff>
      <xdr:row>397</xdr:row>
      <xdr:rowOff>228600</xdr:rowOff>
    </xdr:to>
    <xdr:sp>
      <xdr:nvSpPr>
        <xdr:cNvPr id="65" name="ตัวเชื่อมต่อตรง 65"/>
        <xdr:cNvSpPr>
          <a:spLocks/>
        </xdr:cNvSpPr>
      </xdr:nvSpPr>
      <xdr:spPr>
        <a:xfrm flipV="1">
          <a:off x="4552950" y="109013625"/>
          <a:ext cx="247650" cy="247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142875</xdr:colOff>
      <xdr:row>397</xdr:row>
      <xdr:rowOff>219075</xdr:rowOff>
    </xdr:from>
    <xdr:to>
      <xdr:col>5</xdr:col>
      <xdr:colOff>390525</xdr:colOff>
      <xdr:row>398</xdr:row>
      <xdr:rowOff>228600</xdr:rowOff>
    </xdr:to>
    <xdr:sp>
      <xdr:nvSpPr>
        <xdr:cNvPr id="66" name="ตัวเชื่อมต่อตรง 66"/>
        <xdr:cNvSpPr>
          <a:spLocks/>
        </xdr:cNvSpPr>
      </xdr:nvSpPr>
      <xdr:spPr>
        <a:xfrm flipV="1">
          <a:off x="4552950" y="109251750"/>
          <a:ext cx="247650" cy="247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418</xdr:row>
      <xdr:rowOff>38100</xdr:rowOff>
    </xdr:from>
    <xdr:to>
      <xdr:col>4</xdr:col>
      <xdr:colOff>361950</xdr:colOff>
      <xdr:row>418</xdr:row>
      <xdr:rowOff>238125</xdr:rowOff>
    </xdr:to>
    <xdr:sp>
      <xdr:nvSpPr>
        <xdr:cNvPr id="67" name="ตัวเชื่อมต่อตรง 67"/>
        <xdr:cNvSpPr>
          <a:spLocks/>
        </xdr:cNvSpPr>
      </xdr:nvSpPr>
      <xdr:spPr>
        <a:xfrm flipH="1">
          <a:off x="3876675" y="114071400"/>
          <a:ext cx="200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421</xdr:row>
      <xdr:rowOff>76200</xdr:rowOff>
    </xdr:from>
    <xdr:to>
      <xdr:col>4</xdr:col>
      <xdr:colOff>333375</xdr:colOff>
      <xdr:row>421</xdr:row>
      <xdr:rowOff>238125</xdr:rowOff>
    </xdr:to>
    <xdr:sp>
      <xdr:nvSpPr>
        <xdr:cNvPr id="68" name="ตัวเชื่อมต่อตรง 68"/>
        <xdr:cNvSpPr>
          <a:spLocks/>
        </xdr:cNvSpPr>
      </xdr:nvSpPr>
      <xdr:spPr>
        <a:xfrm flipH="1">
          <a:off x="3848100" y="114823875"/>
          <a:ext cx="2000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152400</xdr:colOff>
      <xdr:row>422</xdr:row>
      <xdr:rowOff>19050</xdr:rowOff>
    </xdr:from>
    <xdr:to>
      <xdr:col>4</xdr:col>
      <xdr:colOff>352425</xdr:colOff>
      <xdr:row>422</xdr:row>
      <xdr:rowOff>238125</xdr:rowOff>
    </xdr:to>
    <xdr:sp>
      <xdr:nvSpPr>
        <xdr:cNvPr id="69" name="ตัวเชื่อมต่อตรง 69"/>
        <xdr:cNvSpPr>
          <a:spLocks/>
        </xdr:cNvSpPr>
      </xdr:nvSpPr>
      <xdr:spPr>
        <a:xfrm flipH="1">
          <a:off x="3867150" y="115004850"/>
          <a:ext cx="2000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423</xdr:row>
      <xdr:rowOff>28575</xdr:rowOff>
    </xdr:from>
    <xdr:to>
      <xdr:col>5</xdr:col>
      <xdr:colOff>342900</xdr:colOff>
      <xdr:row>423</xdr:row>
      <xdr:rowOff>238125</xdr:rowOff>
    </xdr:to>
    <xdr:sp>
      <xdr:nvSpPr>
        <xdr:cNvPr id="70" name="ตัวเชื่อมต่อตรง 70"/>
        <xdr:cNvSpPr>
          <a:spLocks/>
        </xdr:cNvSpPr>
      </xdr:nvSpPr>
      <xdr:spPr>
        <a:xfrm flipH="1">
          <a:off x="4562475" y="115252500"/>
          <a:ext cx="2000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424</xdr:row>
      <xdr:rowOff>38100</xdr:rowOff>
    </xdr:from>
    <xdr:to>
      <xdr:col>4</xdr:col>
      <xdr:colOff>361950</xdr:colOff>
      <xdr:row>424</xdr:row>
      <xdr:rowOff>238125</xdr:rowOff>
    </xdr:to>
    <xdr:sp>
      <xdr:nvSpPr>
        <xdr:cNvPr id="71" name="ตัวเชื่อมต่อตรง 71"/>
        <xdr:cNvSpPr>
          <a:spLocks/>
        </xdr:cNvSpPr>
      </xdr:nvSpPr>
      <xdr:spPr>
        <a:xfrm flipH="1">
          <a:off x="3876675" y="115500150"/>
          <a:ext cx="200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425</xdr:row>
      <xdr:rowOff>95250</xdr:rowOff>
    </xdr:from>
    <xdr:to>
      <xdr:col>5</xdr:col>
      <xdr:colOff>342900</xdr:colOff>
      <xdr:row>425</xdr:row>
      <xdr:rowOff>238125</xdr:rowOff>
    </xdr:to>
    <xdr:sp>
      <xdr:nvSpPr>
        <xdr:cNvPr id="72" name="ตัวเชื่อมต่อตรง 72"/>
        <xdr:cNvSpPr>
          <a:spLocks/>
        </xdr:cNvSpPr>
      </xdr:nvSpPr>
      <xdr:spPr>
        <a:xfrm flipH="1">
          <a:off x="4562475" y="115795425"/>
          <a:ext cx="200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420</xdr:row>
      <xdr:rowOff>38100</xdr:rowOff>
    </xdr:from>
    <xdr:to>
      <xdr:col>4</xdr:col>
      <xdr:colOff>333375</xdr:colOff>
      <xdr:row>420</xdr:row>
      <xdr:rowOff>238125</xdr:rowOff>
    </xdr:to>
    <xdr:sp>
      <xdr:nvSpPr>
        <xdr:cNvPr id="73" name="ตัวเชื่อมต่อตรง 73"/>
        <xdr:cNvSpPr>
          <a:spLocks/>
        </xdr:cNvSpPr>
      </xdr:nvSpPr>
      <xdr:spPr>
        <a:xfrm flipH="1">
          <a:off x="3848100" y="114547650"/>
          <a:ext cx="200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419</xdr:row>
      <xdr:rowOff>19050</xdr:rowOff>
    </xdr:from>
    <xdr:to>
      <xdr:col>4</xdr:col>
      <xdr:colOff>323850</xdr:colOff>
      <xdr:row>419</xdr:row>
      <xdr:rowOff>238125</xdr:rowOff>
    </xdr:to>
    <xdr:sp>
      <xdr:nvSpPr>
        <xdr:cNvPr id="74" name="ตัวเชื่อมต่อตรง 74"/>
        <xdr:cNvSpPr>
          <a:spLocks/>
        </xdr:cNvSpPr>
      </xdr:nvSpPr>
      <xdr:spPr>
        <a:xfrm flipH="1">
          <a:off x="3838575" y="114290475"/>
          <a:ext cx="2000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86;&#3657;&#3629;&#3617;&#3641;&#3621;&#3626;&#3634;&#3619;&#3626;&#3609;&#3648;&#3607;&#3624;%2056\&#3626;&#3594;.&#3610;&#3634;&#3648;&#3592;&#3634;&#3632;\3.&#3649;&#3610;&#3610;&#3648;&#3585;&#3655;&#3610;&#3586;&#3657;&#3629;&#3617;&#3641;&#3621;%20-%20&#3611;&#3619;&#3632;&#3648;&#3616;&#3607;&#3626;&#3634;&#3617;&#3633;&#35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ข้อมูลพื้นฐานประเภทสอนสามัญ"/>
      <sheetName val="ข้อมูลการจัดตั้งโรงเรียน"/>
      <sheetName val="ข้อมูลครู"/>
      <sheetName val="ข้อมูลครู2"/>
      <sheetName val="ครูต่างชาติ"/>
      <sheetName val="ข้อมูลครูแยกวุฒิ"/>
      <sheetName val="ข้อมูลครูรวม"/>
      <sheetName val="จำนวนนักเรียนก่อนประถม"/>
      <sheetName val="จำนวนนักเรียนประถม"/>
      <sheetName val="จำนวนนักเรียน ม.ต้น"/>
      <sheetName val="จำนวนนักเรียน ม.ปลาย"/>
      <sheetName val="ข้อมูลนักเรียนรวม"/>
    </sheetNames>
    <sheetDataSet>
      <sheetData sheetId="7">
        <row r="121">
          <cell r="H121">
            <v>55</v>
          </cell>
          <cell r="K121">
            <v>51</v>
          </cell>
          <cell r="N121">
            <v>17</v>
          </cell>
          <cell r="P121">
            <v>123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rnsomboon@hotmail.com" TargetMode="External" /><Relationship Id="rId2" Type="http://schemas.openxmlformats.org/officeDocument/2006/relationships/hyperlink" Target="mailto:pipattaksin@live.com" TargetMode="External" /><Relationship Id="rId3" Type="http://schemas.openxmlformats.org/officeDocument/2006/relationships/hyperlink" Target="http://www.pipattaksin.ac.th/" TargetMode="External" /><Relationship Id="rId4" Type="http://schemas.openxmlformats.org/officeDocument/2006/relationships/hyperlink" Target="mailto:darulanwar@hotmail.com" TargetMode="External" /><Relationship Id="rId5" Type="http://schemas.openxmlformats.org/officeDocument/2006/relationships/hyperlink" Target="mailto:rusowittaya@hotmail.com" TargetMode="External" /><Relationship Id="rId6" Type="http://schemas.openxmlformats.org/officeDocument/2006/relationships/hyperlink" Target="mailto:sawanwityakhan@gmail.com" TargetMode="External" /><Relationship Id="rId7" Type="http://schemas.openxmlformats.org/officeDocument/2006/relationships/hyperlink" Target="mailto:anubunruso@hotmail.com" TargetMode="External" /><Relationship Id="rId8" Type="http://schemas.openxmlformats.org/officeDocument/2006/relationships/hyperlink" Target="http://www.anubanrusoschool.com/" TargetMode="External" /><Relationship Id="rId9" Type="http://schemas.openxmlformats.org/officeDocument/2006/relationships/hyperlink" Target="http://www.patriyaschool.com/" TargetMode="External" /><Relationship Id="rId10" Type="http://schemas.openxmlformats.org/officeDocument/2006/relationships/hyperlink" Target="http://www.patriyaschool.com/" TargetMode="External" /><Relationship Id="rId11" Type="http://schemas.openxmlformats.org/officeDocument/2006/relationships/hyperlink" Target="mailto:jabalnoor_606@hotmail.com" TargetMode="External" /><Relationship Id="rId12" Type="http://schemas.openxmlformats.org/officeDocument/2006/relationships/hyperlink" Target="mailto:tty1944@hotmail.com" TargetMode="External" /><Relationship Id="rId13" Type="http://schemas.openxmlformats.org/officeDocument/2006/relationships/hyperlink" Target="mailto:rungpung@thaimail.com" TargetMode="External" /><Relationship Id="rId14" Type="http://schemas.openxmlformats.org/officeDocument/2006/relationships/hyperlink" Target="mailto:Bunyalarp@hotmail.com" TargetMode="External" /><Relationship Id="rId15" Type="http://schemas.openxmlformats.org/officeDocument/2006/relationships/hyperlink" Target="mailto:tahfizulfurqan@yahoo.com" TargetMode="External" /><Relationship Id="rId16" Type="http://schemas.openxmlformats.org/officeDocument/2006/relationships/hyperlink" Target="http://www.tahfizfurqan.com/" TargetMode="External" /><Relationship Id="rId17" Type="http://schemas.openxmlformats.org/officeDocument/2006/relationships/hyperlink" Target="http://www.bunyalarp.com/" TargetMode="External" /><Relationship Id="rId18" Type="http://schemas.openxmlformats.org/officeDocument/2006/relationships/hyperlink" Target="mailto:Padungvit_09@hotmail.com" TargetMode="External" /><Relationship Id="rId19" Type="http://schemas.openxmlformats.org/officeDocument/2006/relationships/hyperlink" Target="mailto:Decha_ksup@hotmail.com" TargetMode="External" /><Relationship Id="rId20" Type="http://schemas.openxmlformats.org/officeDocument/2006/relationships/hyperlink" Target="mailto:Decha_ksup@hotmail.com" TargetMode="External" /><Relationship Id="rId21" Type="http://schemas.openxmlformats.org/officeDocument/2006/relationships/hyperlink" Target="http://www.rungpung.com/" TargetMode="External" /><Relationship Id="rId22" Type="http://schemas.openxmlformats.org/officeDocument/2006/relationships/hyperlink" Target="mailto:prachanukroh@hotmail.com" TargetMode="External" /><Relationship Id="rId23" Type="http://schemas.openxmlformats.org/officeDocument/2006/relationships/hyperlink" Target="mailto:v0888722844@gmail.com" TargetMode="External" /><Relationship Id="rId24" Type="http://schemas.openxmlformats.org/officeDocument/2006/relationships/hyperlink" Target="mailto:Alrohmarn@gmail.com" TargetMode="External" /><Relationship Id="rId25" Type="http://schemas.openxmlformats.org/officeDocument/2006/relationships/hyperlink" Target="mailto:areena-ngohlateh@hotmail.com" TargetMode="External" /><Relationship Id="rId26" Type="http://schemas.openxmlformats.org/officeDocument/2006/relationships/hyperlink" Target="mailto:charoensuksa2006@hotmail.com" TargetMode="External" /><Relationship Id="rId27" Type="http://schemas.openxmlformats.org/officeDocument/2006/relationships/hyperlink" Target="http://www.cfs.or.th/" TargetMode="External" /><Relationship Id="rId28" Type="http://schemas.openxmlformats.org/officeDocument/2006/relationships/hyperlink" Target="mailto:D_ha_yah@hotmail.com" TargetMode="External" /><Relationship Id="rId29" Type="http://schemas.openxmlformats.org/officeDocument/2006/relationships/hyperlink" Target="http://www.ltsc.ac.th/" TargetMode="External" /><Relationship Id="rId30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6"/>
  <sheetViews>
    <sheetView view="pageLayout" zoomScaleNormal="70" workbookViewId="0" topLeftCell="A1">
      <selection activeCell="C13" sqref="C13"/>
    </sheetView>
  </sheetViews>
  <sheetFormatPr defaultColWidth="9.140625" defaultRowHeight="15"/>
  <cols>
    <col min="1" max="1" width="3.7109375" style="3" customWidth="1"/>
    <col min="2" max="2" width="15.421875" style="3" customWidth="1"/>
    <col min="3" max="3" width="22.421875" style="3" customWidth="1"/>
    <col min="4" max="4" width="12.421875" style="3" customWidth="1"/>
    <col min="5" max="5" width="9.7109375" style="120" customWidth="1"/>
    <col min="6" max="6" width="11.7109375" style="3" customWidth="1"/>
    <col min="7" max="7" width="23.421875" style="3" customWidth="1"/>
    <col min="8" max="8" width="21.421875" style="3" customWidth="1"/>
    <col min="9" max="9" width="23.7109375" style="3" customWidth="1"/>
    <col min="10" max="10" width="10.28125" style="3" customWidth="1"/>
    <col min="11" max="11" width="12.421875" style="3" customWidth="1"/>
    <col min="12" max="16384" width="9.140625" style="3" customWidth="1"/>
  </cols>
  <sheetData>
    <row r="1" spans="1:59" ht="30.75">
      <c r="A1" s="496" t="s">
        <v>121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30.75">
      <c r="A2" s="497" t="s">
        <v>122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ht="14.25" customHeight="1">
      <c r="A3" s="35"/>
      <c r="B3" s="35"/>
      <c r="C3" s="35"/>
      <c r="D3" s="35"/>
      <c r="E3" s="119"/>
      <c r="F3" s="35"/>
      <c r="G3" s="35"/>
      <c r="H3" s="35"/>
      <c r="I3" s="35"/>
      <c r="J3" s="35"/>
      <c r="K3" s="3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 ht="23.25">
      <c r="A4" s="500" t="s">
        <v>0</v>
      </c>
      <c r="B4" s="499" t="s">
        <v>1</v>
      </c>
      <c r="C4" s="498" t="s">
        <v>2</v>
      </c>
      <c r="D4" s="498"/>
      <c r="E4" s="498"/>
      <c r="F4" s="499" t="s">
        <v>3</v>
      </c>
      <c r="G4" s="499" t="s">
        <v>4</v>
      </c>
      <c r="H4" s="92" t="s">
        <v>5</v>
      </c>
      <c r="I4" s="498" t="s">
        <v>6</v>
      </c>
      <c r="J4" s="498"/>
      <c r="K4" s="92" t="s">
        <v>69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6"/>
    </row>
    <row r="5" spans="1:59" ht="23.25">
      <c r="A5" s="500"/>
      <c r="B5" s="499"/>
      <c r="C5" s="92" t="s">
        <v>7</v>
      </c>
      <c r="D5" s="92" t="s">
        <v>8</v>
      </c>
      <c r="E5" s="91" t="s">
        <v>123</v>
      </c>
      <c r="F5" s="499"/>
      <c r="G5" s="499"/>
      <c r="H5" s="92" t="s">
        <v>9</v>
      </c>
      <c r="I5" s="92" t="s">
        <v>10</v>
      </c>
      <c r="J5" s="92" t="s">
        <v>11</v>
      </c>
      <c r="K5" s="92" t="s">
        <v>70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1"/>
    </row>
    <row r="6" spans="1:86" ht="23.25">
      <c r="A6" s="90" t="s">
        <v>87</v>
      </c>
      <c r="B6" s="52" t="s">
        <v>88</v>
      </c>
      <c r="C6" s="52" t="s">
        <v>124</v>
      </c>
      <c r="D6" s="91" t="s">
        <v>125</v>
      </c>
      <c r="E6" s="91" t="s">
        <v>126</v>
      </c>
      <c r="F6" s="91" t="s">
        <v>127</v>
      </c>
      <c r="G6" s="110" t="s">
        <v>128</v>
      </c>
      <c r="H6" s="110"/>
      <c r="I6" s="94" t="s">
        <v>242</v>
      </c>
      <c r="J6" s="92"/>
      <c r="K6" s="92">
        <v>1024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86" ht="23.25">
      <c r="A7" s="90" t="s">
        <v>94</v>
      </c>
      <c r="B7" s="52" t="s">
        <v>95</v>
      </c>
      <c r="C7" s="52" t="s">
        <v>129</v>
      </c>
      <c r="D7" s="91" t="s">
        <v>125</v>
      </c>
      <c r="E7" s="91" t="s">
        <v>126</v>
      </c>
      <c r="F7" s="91" t="s">
        <v>130</v>
      </c>
      <c r="G7" s="110" t="s">
        <v>131</v>
      </c>
      <c r="H7" s="110" t="s">
        <v>132</v>
      </c>
      <c r="I7" s="94" t="s">
        <v>242</v>
      </c>
      <c r="J7" s="92"/>
      <c r="K7" s="92">
        <v>2985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</row>
    <row r="8" spans="1:86" ht="23.25">
      <c r="A8" s="90" t="s">
        <v>98</v>
      </c>
      <c r="B8" s="52" t="s">
        <v>99</v>
      </c>
      <c r="C8" s="52" t="s">
        <v>133</v>
      </c>
      <c r="D8" s="91" t="s">
        <v>125</v>
      </c>
      <c r="E8" s="91" t="s">
        <v>126</v>
      </c>
      <c r="F8" s="91" t="s">
        <v>134</v>
      </c>
      <c r="G8" s="110" t="s">
        <v>135</v>
      </c>
      <c r="H8" s="110" t="s">
        <v>136</v>
      </c>
      <c r="I8" s="94" t="s">
        <v>242</v>
      </c>
      <c r="J8" s="92" t="s">
        <v>136</v>
      </c>
      <c r="K8" s="92">
        <v>1173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</row>
    <row r="9" spans="1:86" ht="23.25">
      <c r="A9" s="90" t="s">
        <v>104</v>
      </c>
      <c r="B9" s="52" t="s">
        <v>105</v>
      </c>
      <c r="C9" s="95" t="s">
        <v>136</v>
      </c>
      <c r="D9" s="91" t="s">
        <v>125</v>
      </c>
      <c r="E9" s="91" t="s">
        <v>126</v>
      </c>
      <c r="F9" s="91" t="s">
        <v>137</v>
      </c>
      <c r="G9" s="111" t="s">
        <v>138</v>
      </c>
      <c r="H9" s="110"/>
      <c r="I9" s="94" t="s">
        <v>242</v>
      </c>
      <c r="J9" s="93"/>
      <c r="K9" s="92">
        <v>2435</v>
      </c>
      <c r="L9" s="7"/>
      <c r="M9" s="7"/>
      <c r="N9" s="2"/>
      <c r="O9" s="2"/>
      <c r="P9" s="2"/>
      <c r="Q9" s="2"/>
      <c r="R9" s="7"/>
      <c r="S9" s="7"/>
      <c r="T9" s="2"/>
      <c r="U9" s="2"/>
      <c r="V9" s="7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</row>
    <row r="10" spans="1:86" ht="23.25">
      <c r="A10" s="90" t="s">
        <v>111</v>
      </c>
      <c r="B10" s="55" t="s">
        <v>112</v>
      </c>
      <c r="C10" s="55" t="s">
        <v>139</v>
      </c>
      <c r="D10" s="91" t="s">
        <v>125</v>
      </c>
      <c r="E10" s="91" t="s">
        <v>126</v>
      </c>
      <c r="F10" s="91" t="s">
        <v>140</v>
      </c>
      <c r="G10" s="112" t="s">
        <v>141</v>
      </c>
      <c r="H10" s="110" t="s">
        <v>142</v>
      </c>
      <c r="I10" s="94" t="s">
        <v>242</v>
      </c>
      <c r="J10" s="92"/>
      <c r="K10" s="92">
        <v>880</v>
      </c>
      <c r="L10" s="7"/>
      <c r="M10" s="7"/>
      <c r="N10" s="2"/>
      <c r="O10" s="2"/>
      <c r="P10" s="2"/>
      <c r="Q10" s="2"/>
      <c r="R10" s="7"/>
      <c r="S10" s="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</row>
    <row r="11" spans="1:86" ht="23.25">
      <c r="A11" s="96" t="s">
        <v>219</v>
      </c>
      <c r="B11" s="65" t="s">
        <v>220</v>
      </c>
      <c r="C11" s="65" t="s">
        <v>221</v>
      </c>
      <c r="D11" s="97" t="s">
        <v>145</v>
      </c>
      <c r="E11" s="97" t="s">
        <v>145</v>
      </c>
      <c r="F11" s="97" t="s">
        <v>222</v>
      </c>
      <c r="G11" s="106" t="s">
        <v>223</v>
      </c>
      <c r="H11" s="106" t="s">
        <v>224</v>
      </c>
      <c r="I11" s="98" t="s">
        <v>10</v>
      </c>
      <c r="J11" s="98"/>
      <c r="K11" s="99"/>
      <c r="L11" s="7"/>
      <c r="M11" s="7"/>
      <c r="N11" s="2"/>
      <c r="O11" s="2"/>
      <c r="P11" s="2"/>
      <c r="Q11" s="2"/>
      <c r="R11" s="7"/>
      <c r="S11" s="7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</row>
    <row r="12" spans="1:86" ht="23.25">
      <c r="A12" s="96" t="s">
        <v>225</v>
      </c>
      <c r="B12" s="65" t="s">
        <v>226</v>
      </c>
      <c r="C12" s="65" t="s">
        <v>227</v>
      </c>
      <c r="D12" s="97" t="s">
        <v>228</v>
      </c>
      <c r="E12" s="97" t="s">
        <v>145</v>
      </c>
      <c r="F12" s="97" t="s">
        <v>229</v>
      </c>
      <c r="G12" s="113"/>
      <c r="H12" s="113"/>
      <c r="I12" s="98" t="s">
        <v>230</v>
      </c>
      <c r="J12" s="98"/>
      <c r="K12" s="99"/>
      <c r="L12" s="7"/>
      <c r="M12" s="7"/>
      <c r="N12" s="2"/>
      <c r="O12" s="2"/>
      <c r="P12" s="2"/>
      <c r="Q12" s="2"/>
      <c r="R12" s="7"/>
      <c r="S12" s="7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</row>
    <row r="13" spans="1:86" ht="23.25">
      <c r="A13" s="90" t="s">
        <v>428</v>
      </c>
      <c r="B13" s="63" t="s">
        <v>238</v>
      </c>
      <c r="C13" s="63" t="s">
        <v>239</v>
      </c>
      <c r="D13" s="100" t="s">
        <v>240</v>
      </c>
      <c r="E13" s="100" t="s">
        <v>146</v>
      </c>
      <c r="F13" s="101" t="s">
        <v>241</v>
      </c>
      <c r="G13" s="114"/>
      <c r="H13" s="114"/>
      <c r="I13" s="94" t="s">
        <v>242</v>
      </c>
      <c r="J13" s="63"/>
      <c r="K13" s="118"/>
      <c r="L13" s="7"/>
      <c r="M13" s="7"/>
      <c r="N13" s="2"/>
      <c r="O13" s="2"/>
      <c r="P13" s="2"/>
      <c r="Q13" s="2"/>
      <c r="R13" s="7"/>
      <c r="S13" s="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</row>
    <row r="14" spans="1:86" ht="23.25">
      <c r="A14" s="90" t="s">
        <v>429</v>
      </c>
      <c r="B14" s="67" t="s">
        <v>246</v>
      </c>
      <c r="C14" s="68" t="s">
        <v>247</v>
      </c>
      <c r="D14" s="67" t="s">
        <v>248</v>
      </c>
      <c r="E14" s="67" t="s">
        <v>147</v>
      </c>
      <c r="F14" s="67" t="s">
        <v>249</v>
      </c>
      <c r="G14" s="106" t="s">
        <v>250</v>
      </c>
      <c r="H14" s="106" t="s">
        <v>251</v>
      </c>
      <c r="I14" s="92" t="s">
        <v>252</v>
      </c>
      <c r="J14" s="92"/>
      <c r="K14" s="476">
        <v>2185</v>
      </c>
      <c r="L14" s="7"/>
      <c r="M14" s="7"/>
      <c r="N14" s="2"/>
      <c r="O14" s="2"/>
      <c r="P14" s="2"/>
      <c r="Q14" s="2"/>
      <c r="R14" s="7"/>
      <c r="S14" s="7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</row>
    <row r="15" spans="1:86" ht="23.25">
      <c r="A15" s="90" t="s">
        <v>430</v>
      </c>
      <c r="B15" s="67" t="s">
        <v>253</v>
      </c>
      <c r="C15" s="68" t="s">
        <v>254</v>
      </c>
      <c r="D15" s="67" t="s">
        <v>255</v>
      </c>
      <c r="E15" s="67" t="s">
        <v>147</v>
      </c>
      <c r="F15" s="67" t="s">
        <v>256</v>
      </c>
      <c r="G15" s="106" t="s">
        <v>257</v>
      </c>
      <c r="H15" s="107" t="s">
        <v>114</v>
      </c>
      <c r="I15" s="92" t="s">
        <v>252</v>
      </c>
      <c r="J15" s="92"/>
      <c r="K15" s="476">
        <v>1860</v>
      </c>
      <c r="L15" s="7"/>
      <c r="M15" s="7"/>
      <c r="N15" s="2"/>
      <c r="O15" s="2"/>
      <c r="P15" s="2"/>
      <c r="Q15" s="2"/>
      <c r="R15" s="7"/>
      <c r="S15" s="7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86" ht="23.25">
      <c r="A16" s="90" t="s">
        <v>431</v>
      </c>
      <c r="B16" s="67" t="s">
        <v>258</v>
      </c>
      <c r="C16" s="68" t="s">
        <v>259</v>
      </c>
      <c r="D16" s="67" t="s">
        <v>255</v>
      </c>
      <c r="E16" s="67" t="s">
        <v>147</v>
      </c>
      <c r="F16" s="67" t="s">
        <v>260</v>
      </c>
      <c r="G16" s="106" t="s">
        <v>261</v>
      </c>
      <c r="H16" s="108" t="s">
        <v>262</v>
      </c>
      <c r="I16" s="92" t="s">
        <v>252</v>
      </c>
      <c r="J16" s="92"/>
      <c r="K16" s="92">
        <v>289</v>
      </c>
      <c r="L16" s="7"/>
      <c r="M16" s="7"/>
      <c r="N16" s="2"/>
      <c r="O16" s="2"/>
      <c r="P16" s="2"/>
      <c r="Q16" s="2"/>
      <c r="R16" s="7"/>
      <c r="S16" s="7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</row>
    <row r="17" spans="1:86" ht="23.25">
      <c r="A17" s="90" t="s">
        <v>432</v>
      </c>
      <c r="B17" s="67" t="s">
        <v>263</v>
      </c>
      <c r="C17" s="68" t="s">
        <v>264</v>
      </c>
      <c r="D17" s="67" t="s">
        <v>255</v>
      </c>
      <c r="E17" s="67" t="s">
        <v>147</v>
      </c>
      <c r="F17" s="67" t="s">
        <v>265</v>
      </c>
      <c r="G17" s="106" t="s">
        <v>261</v>
      </c>
      <c r="H17" s="108" t="s">
        <v>262</v>
      </c>
      <c r="I17" s="92" t="s">
        <v>266</v>
      </c>
      <c r="J17" s="93"/>
      <c r="K17" s="92">
        <v>140</v>
      </c>
      <c r="L17" s="7"/>
      <c r="M17" s="7"/>
      <c r="N17" s="2"/>
      <c r="O17" s="2"/>
      <c r="P17" s="2"/>
      <c r="Q17" s="2"/>
      <c r="R17" s="7"/>
      <c r="S17" s="7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  <row r="18" spans="1:86" ht="23.25">
      <c r="A18" s="96" t="s">
        <v>433</v>
      </c>
      <c r="B18" s="67" t="s">
        <v>267</v>
      </c>
      <c r="C18" s="68" t="s">
        <v>268</v>
      </c>
      <c r="D18" s="67" t="s">
        <v>269</v>
      </c>
      <c r="E18" s="67" t="s">
        <v>147</v>
      </c>
      <c r="F18" s="67" t="s">
        <v>270</v>
      </c>
      <c r="G18" s="106" t="s">
        <v>271</v>
      </c>
      <c r="H18" s="107" t="s">
        <v>163</v>
      </c>
      <c r="I18" s="92" t="s">
        <v>252</v>
      </c>
      <c r="J18" s="93"/>
      <c r="K18" s="92">
        <v>500</v>
      </c>
      <c r="L18" s="7"/>
      <c r="M18" s="7"/>
      <c r="N18" s="2"/>
      <c r="O18" s="2"/>
      <c r="P18" s="2"/>
      <c r="Q18" s="2"/>
      <c r="R18" s="7"/>
      <c r="S18" s="7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</row>
    <row r="19" spans="1:86" ht="23.25">
      <c r="A19" s="96" t="s">
        <v>434</v>
      </c>
      <c r="B19" s="67" t="s">
        <v>272</v>
      </c>
      <c r="C19" s="68" t="s">
        <v>273</v>
      </c>
      <c r="D19" s="67" t="s">
        <v>147</v>
      </c>
      <c r="E19" s="67" t="s">
        <v>147</v>
      </c>
      <c r="F19" s="67" t="s">
        <v>274</v>
      </c>
      <c r="G19" s="106" t="s">
        <v>275</v>
      </c>
      <c r="H19" s="107" t="s">
        <v>114</v>
      </c>
      <c r="I19" s="92" t="s">
        <v>252</v>
      </c>
      <c r="J19" s="92"/>
      <c r="K19" s="92">
        <v>180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8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</row>
    <row r="20" spans="1:86" ht="23.25">
      <c r="A20" s="90" t="s">
        <v>435</v>
      </c>
      <c r="B20" s="77" t="s">
        <v>298</v>
      </c>
      <c r="C20" s="77" t="s">
        <v>299</v>
      </c>
      <c r="D20" s="100" t="s">
        <v>148</v>
      </c>
      <c r="E20" s="100" t="s">
        <v>148</v>
      </c>
      <c r="F20" s="100" t="s">
        <v>300</v>
      </c>
      <c r="G20" s="115" t="s">
        <v>301</v>
      </c>
      <c r="H20" s="114"/>
      <c r="I20" s="117" t="s">
        <v>302</v>
      </c>
      <c r="J20" s="63"/>
      <c r="K20" s="61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</row>
    <row r="21" spans="1:86" ht="23.25">
      <c r="A21" s="90" t="s">
        <v>436</v>
      </c>
      <c r="B21" s="56" t="s">
        <v>303</v>
      </c>
      <c r="C21" s="56" t="s">
        <v>304</v>
      </c>
      <c r="D21" s="100" t="s">
        <v>305</v>
      </c>
      <c r="E21" s="100" t="s">
        <v>148</v>
      </c>
      <c r="F21" s="100">
        <v>808643040</v>
      </c>
      <c r="G21" s="115" t="s">
        <v>306</v>
      </c>
      <c r="H21" s="114"/>
      <c r="I21" s="61" t="s">
        <v>307</v>
      </c>
      <c r="J21" s="63" t="s">
        <v>136</v>
      </c>
      <c r="K21" s="61">
        <v>120</v>
      </c>
      <c r="L21" s="7"/>
      <c r="M21" s="7"/>
      <c r="N21" s="2"/>
      <c r="O21" s="2"/>
      <c r="P21" s="2"/>
      <c r="Q21" s="2"/>
      <c r="R21" s="7"/>
      <c r="S21" s="7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</row>
    <row r="22" spans="1:86" ht="23.25">
      <c r="A22" s="90" t="s">
        <v>437</v>
      </c>
      <c r="B22" s="55" t="s">
        <v>312</v>
      </c>
      <c r="C22" s="68" t="s">
        <v>313</v>
      </c>
      <c r="D22" s="68" t="s">
        <v>314</v>
      </c>
      <c r="E22" s="68" t="s">
        <v>314</v>
      </c>
      <c r="F22" s="68" t="s">
        <v>315</v>
      </c>
      <c r="G22" s="109" t="s">
        <v>316</v>
      </c>
      <c r="H22" s="106" t="s">
        <v>317</v>
      </c>
      <c r="I22" s="102" t="s">
        <v>318</v>
      </c>
      <c r="J22" s="103" t="s">
        <v>136</v>
      </c>
      <c r="K22" s="104">
        <v>1274</v>
      </c>
      <c r="L22" s="7"/>
      <c r="M22" s="7"/>
      <c r="N22" s="2"/>
      <c r="O22" s="2"/>
      <c r="P22" s="2"/>
      <c r="Q22" s="2"/>
      <c r="R22" s="7"/>
      <c r="S22" s="7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</row>
    <row r="23" spans="1:11" ht="23.25">
      <c r="A23" s="90" t="s">
        <v>438</v>
      </c>
      <c r="B23" s="52" t="s">
        <v>319</v>
      </c>
      <c r="C23" s="68" t="s">
        <v>320</v>
      </c>
      <c r="D23" s="68" t="s">
        <v>314</v>
      </c>
      <c r="E23" s="68" t="s">
        <v>314</v>
      </c>
      <c r="F23" s="68" t="s">
        <v>321</v>
      </c>
      <c r="G23" s="109" t="s">
        <v>322</v>
      </c>
      <c r="H23" s="116" t="s">
        <v>136</v>
      </c>
      <c r="I23" s="102" t="s">
        <v>266</v>
      </c>
      <c r="J23" s="103" t="s">
        <v>136</v>
      </c>
      <c r="K23" s="104">
        <v>520</v>
      </c>
    </row>
    <row r="24" spans="1:11" ht="23.25">
      <c r="A24" s="90" t="s">
        <v>439</v>
      </c>
      <c r="B24" s="55" t="s">
        <v>323</v>
      </c>
      <c r="C24" s="68" t="s">
        <v>324</v>
      </c>
      <c r="D24" s="68" t="s">
        <v>314</v>
      </c>
      <c r="E24" s="68" t="s">
        <v>314</v>
      </c>
      <c r="F24" s="68" t="s">
        <v>325</v>
      </c>
      <c r="G24" s="109" t="s">
        <v>326</v>
      </c>
      <c r="H24" s="109" t="s">
        <v>327</v>
      </c>
      <c r="I24" s="102" t="s">
        <v>318</v>
      </c>
      <c r="J24" s="103" t="s">
        <v>136</v>
      </c>
      <c r="K24" s="104">
        <v>1000</v>
      </c>
    </row>
    <row r="25" spans="1:11" ht="23.25">
      <c r="A25" s="96" t="s">
        <v>440</v>
      </c>
      <c r="B25" s="52" t="s">
        <v>328</v>
      </c>
      <c r="C25" s="68" t="s">
        <v>329</v>
      </c>
      <c r="D25" s="68" t="s">
        <v>330</v>
      </c>
      <c r="E25" s="68" t="s">
        <v>314</v>
      </c>
      <c r="F25" s="68" t="s">
        <v>331</v>
      </c>
      <c r="G25" s="109" t="s">
        <v>332</v>
      </c>
      <c r="H25" s="116" t="s">
        <v>136</v>
      </c>
      <c r="I25" s="102" t="s">
        <v>252</v>
      </c>
      <c r="J25" s="103" t="s">
        <v>136</v>
      </c>
      <c r="K25" s="104">
        <v>900</v>
      </c>
    </row>
    <row r="26" spans="1:11" ht="23.25">
      <c r="A26" s="96" t="s">
        <v>441</v>
      </c>
      <c r="B26" s="55" t="s">
        <v>333</v>
      </c>
      <c r="C26" s="68" t="s">
        <v>334</v>
      </c>
      <c r="D26" s="68" t="s">
        <v>330</v>
      </c>
      <c r="E26" s="68" t="s">
        <v>314</v>
      </c>
      <c r="F26" s="68" t="s">
        <v>335</v>
      </c>
      <c r="G26" s="109" t="s">
        <v>332</v>
      </c>
      <c r="H26" s="116" t="s">
        <v>136</v>
      </c>
      <c r="I26" s="102" t="s">
        <v>266</v>
      </c>
      <c r="J26" s="103" t="s">
        <v>136</v>
      </c>
      <c r="K26" s="104">
        <v>200</v>
      </c>
    </row>
    <row r="27" spans="1:11" ht="23.25">
      <c r="A27" s="90" t="s">
        <v>442</v>
      </c>
      <c r="B27" s="55" t="s">
        <v>336</v>
      </c>
      <c r="C27" s="68" t="s">
        <v>40</v>
      </c>
      <c r="D27" s="68" t="s">
        <v>337</v>
      </c>
      <c r="E27" s="68" t="s">
        <v>314</v>
      </c>
      <c r="F27" s="68" t="s">
        <v>338</v>
      </c>
      <c r="G27" s="109" t="s">
        <v>339</v>
      </c>
      <c r="H27" s="109" t="s">
        <v>340</v>
      </c>
      <c r="I27" s="102" t="s">
        <v>341</v>
      </c>
      <c r="J27" s="103" t="s">
        <v>136</v>
      </c>
      <c r="K27" s="104">
        <v>530</v>
      </c>
    </row>
    <row r="28" spans="1:11" ht="23.25">
      <c r="A28" s="96" t="s">
        <v>443</v>
      </c>
      <c r="B28" s="57" t="s">
        <v>402</v>
      </c>
      <c r="C28" s="105" t="s">
        <v>403</v>
      </c>
      <c r="D28" s="100" t="s">
        <v>404</v>
      </c>
      <c r="E28" s="100" t="s">
        <v>150</v>
      </c>
      <c r="F28" s="100" t="s">
        <v>405</v>
      </c>
      <c r="G28" s="115" t="s">
        <v>406</v>
      </c>
      <c r="H28" s="114" t="s">
        <v>136</v>
      </c>
      <c r="I28" s="94" t="s">
        <v>242</v>
      </c>
      <c r="J28" s="63"/>
      <c r="K28" s="61">
        <v>592</v>
      </c>
    </row>
    <row r="29" spans="1:11" ht="23.25">
      <c r="A29" s="90" t="s">
        <v>444</v>
      </c>
      <c r="B29" s="151" t="s">
        <v>469</v>
      </c>
      <c r="C29" s="57" t="s">
        <v>413</v>
      </c>
      <c r="D29" s="100" t="s">
        <v>151</v>
      </c>
      <c r="E29" s="100" t="s">
        <v>151</v>
      </c>
      <c r="F29" s="100" t="s">
        <v>414</v>
      </c>
      <c r="G29" s="114" t="s">
        <v>415</v>
      </c>
      <c r="H29" s="114" t="s">
        <v>136</v>
      </c>
      <c r="I29" s="94" t="s">
        <v>242</v>
      </c>
      <c r="J29" s="61" t="s">
        <v>136</v>
      </c>
      <c r="K29" s="61"/>
    </row>
    <row r="30" spans="1:11" ht="23.25">
      <c r="A30" s="96" t="s">
        <v>445</v>
      </c>
      <c r="B30" s="57" t="s">
        <v>416</v>
      </c>
      <c r="C30" s="57" t="s">
        <v>417</v>
      </c>
      <c r="D30" s="100" t="s">
        <v>151</v>
      </c>
      <c r="E30" s="100" t="s">
        <v>151</v>
      </c>
      <c r="F30" s="100" t="s">
        <v>418</v>
      </c>
      <c r="G30" s="115" t="s">
        <v>419</v>
      </c>
      <c r="H30" s="114" t="s">
        <v>136</v>
      </c>
      <c r="I30" s="94" t="s">
        <v>242</v>
      </c>
      <c r="J30" s="61" t="s">
        <v>136</v>
      </c>
      <c r="K30" s="61">
        <v>120</v>
      </c>
    </row>
    <row r="31" spans="1:11" ht="23.25">
      <c r="A31" s="90" t="s">
        <v>446</v>
      </c>
      <c r="B31" s="57" t="s">
        <v>407</v>
      </c>
      <c r="C31" s="57" t="s">
        <v>422</v>
      </c>
      <c r="D31" s="100" t="s">
        <v>423</v>
      </c>
      <c r="E31" s="100" t="s">
        <v>152</v>
      </c>
      <c r="F31" s="100" t="s">
        <v>424</v>
      </c>
      <c r="G31" s="114" t="s">
        <v>425</v>
      </c>
      <c r="H31" s="114" t="s">
        <v>114</v>
      </c>
      <c r="I31" s="94" t="s">
        <v>242</v>
      </c>
      <c r="J31" s="61" t="s">
        <v>114</v>
      </c>
      <c r="K31" s="61">
        <v>400</v>
      </c>
    </row>
    <row r="32" spans="1:11" ht="24">
      <c r="A32" s="96" t="s">
        <v>447</v>
      </c>
      <c r="B32" s="357" t="s">
        <v>452</v>
      </c>
      <c r="C32" s="66" t="s">
        <v>1811</v>
      </c>
      <c r="D32" s="361" t="s">
        <v>453</v>
      </c>
      <c r="E32" s="361" t="s">
        <v>153</v>
      </c>
      <c r="F32" s="361" t="s">
        <v>454</v>
      </c>
      <c r="G32" s="359" t="s">
        <v>1812</v>
      </c>
      <c r="H32" s="359" t="s">
        <v>455</v>
      </c>
      <c r="I32" s="360" t="s">
        <v>456</v>
      </c>
      <c r="J32" s="361" t="s">
        <v>114</v>
      </c>
      <c r="K32" s="362">
        <v>1317</v>
      </c>
    </row>
    <row r="33" spans="1:11" ht="24">
      <c r="A33" s="90" t="s">
        <v>448</v>
      </c>
      <c r="B33" s="363" t="s">
        <v>457</v>
      </c>
      <c r="C33" s="66" t="s">
        <v>1813</v>
      </c>
      <c r="D33" s="361" t="s">
        <v>453</v>
      </c>
      <c r="E33" s="361" t="s">
        <v>153</v>
      </c>
      <c r="F33" s="361" t="s">
        <v>458</v>
      </c>
      <c r="G33" s="359" t="s">
        <v>459</v>
      </c>
      <c r="H33" s="359" t="s">
        <v>460</v>
      </c>
      <c r="I33" s="361" t="s">
        <v>456</v>
      </c>
      <c r="J33" s="361" t="s">
        <v>114</v>
      </c>
      <c r="K33" s="362">
        <v>1033</v>
      </c>
    </row>
    <row r="34" spans="1:11" ht="24">
      <c r="A34" s="96" t="s">
        <v>449</v>
      </c>
      <c r="B34" s="58" t="s">
        <v>461</v>
      </c>
      <c r="C34" s="66" t="s">
        <v>462</v>
      </c>
      <c r="D34" s="361" t="s">
        <v>463</v>
      </c>
      <c r="E34" s="361" t="s">
        <v>153</v>
      </c>
      <c r="F34" s="361"/>
      <c r="G34" s="361" t="s">
        <v>1814</v>
      </c>
      <c r="H34" s="361" t="s">
        <v>1815</v>
      </c>
      <c r="I34" s="361" t="s">
        <v>1816</v>
      </c>
      <c r="J34" s="361" t="s">
        <v>114</v>
      </c>
      <c r="K34" s="361">
        <v>725</v>
      </c>
    </row>
    <row r="35" spans="1:11" ht="24">
      <c r="A35" s="90" t="s">
        <v>450</v>
      </c>
      <c r="B35" s="58" t="s">
        <v>464</v>
      </c>
      <c r="C35" s="173" t="s">
        <v>477</v>
      </c>
      <c r="D35" s="40" t="s">
        <v>465</v>
      </c>
      <c r="E35" s="40" t="s">
        <v>154</v>
      </c>
      <c r="F35" s="40" t="s">
        <v>466</v>
      </c>
      <c r="G35" s="174" t="s">
        <v>478</v>
      </c>
      <c r="H35" s="40" t="s">
        <v>136</v>
      </c>
      <c r="I35" s="94" t="s">
        <v>242</v>
      </c>
      <c r="J35" s="40"/>
      <c r="K35" s="40">
        <v>540</v>
      </c>
    </row>
    <row r="36" spans="1:11" ht="24">
      <c r="A36" s="96" t="s">
        <v>451</v>
      </c>
      <c r="B36" s="43" t="s">
        <v>480</v>
      </c>
      <c r="C36" s="173" t="s">
        <v>481</v>
      </c>
      <c r="D36" s="175" t="s">
        <v>482</v>
      </c>
      <c r="E36" s="40" t="s">
        <v>154</v>
      </c>
      <c r="F36" s="40" t="s">
        <v>483</v>
      </c>
      <c r="G36" s="174" t="s">
        <v>484</v>
      </c>
      <c r="H36" s="40" t="s">
        <v>136</v>
      </c>
      <c r="I36" s="94" t="s">
        <v>242</v>
      </c>
      <c r="J36" s="175"/>
      <c r="K36" s="175">
        <v>295</v>
      </c>
    </row>
  </sheetData>
  <sheetProtection/>
  <mergeCells count="8">
    <mergeCell ref="A1:K1"/>
    <mergeCell ref="A2:K2"/>
    <mergeCell ref="C4:E4"/>
    <mergeCell ref="G4:G5"/>
    <mergeCell ref="I4:J4"/>
    <mergeCell ref="A4:A5"/>
    <mergeCell ref="B4:B5"/>
    <mergeCell ref="F4:F5"/>
  </mergeCells>
  <hyperlinks>
    <hyperlink ref="G10" r:id="rId1" display="sornsomboon@hotmail.com"/>
    <hyperlink ref="G11" r:id="rId2" display="pipattaksin@live.com"/>
    <hyperlink ref="H11" r:id="rId3" display="www.pipattaksin.ac.th"/>
    <hyperlink ref="G18" r:id="rId4" display="darulanwar@hotmail.com"/>
    <hyperlink ref="G15" r:id="rId5" display="rusowittaya@hotmail.com"/>
    <hyperlink ref="G19" r:id="rId6" display="sawanwityakhan@gmail.com"/>
    <hyperlink ref="G14" r:id="rId7" display="anubunruso@hotmail.com"/>
    <hyperlink ref="H14" r:id="rId8" display="www.anubanrusoschool.com"/>
    <hyperlink ref="H17" r:id="rId9" display="www.patriyaschool.com"/>
    <hyperlink ref="H16" r:id="rId10" display="www.patriyaschool.com"/>
    <hyperlink ref="G21" r:id="rId11" display="jabalnoor_606@hotmail.com"/>
    <hyperlink ref="G20" r:id="rId12" display="tty1944@hotmail.com"/>
    <hyperlink ref="G22" r:id="rId13" display="rungpung@thaimail.com"/>
    <hyperlink ref="G24" r:id="rId14" display="Bunyalarp@hotmail.com"/>
    <hyperlink ref="G27" r:id="rId15" display="tahfizulfurqan@yahoo.com"/>
    <hyperlink ref="H27" r:id="rId16" display="www.tahfizfurqan.com"/>
    <hyperlink ref="H24" r:id="rId17" display="www.Bunyalarp.com"/>
    <hyperlink ref="G23" r:id="rId18" display="Padungvit_09@hotmail.com"/>
    <hyperlink ref="G26" r:id="rId19" display="Decha_ksup@hotmail.com"/>
    <hyperlink ref="G25" r:id="rId20" display="Decha_ksup@hotmail.com"/>
    <hyperlink ref="H22" r:id="rId21" display="www.rungpung.com"/>
    <hyperlink ref="G28" r:id="rId22" display="prachanukroh@hotmail.com"/>
    <hyperlink ref="G30" r:id="rId23" display="mailto:v0888722844@gmail.com"/>
    <hyperlink ref="G35" r:id="rId24" display="Alrohmarn@gmail.com"/>
    <hyperlink ref="G36" r:id="rId25" display="areena-ngohlateh@hotmail.com"/>
    <hyperlink ref="G33" r:id="rId26" display="charoensuksa2006@hotmail.com"/>
    <hyperlink ref="H33" r:id="rId27" display="www.cfs.or.th"/>
    <hyperlink ref="G32" r:id="rId28" display="D_ha_yah@hotmail.com"/>
    <hyperlink ref="H32" r:id="rId29" display="www.ltsc.ac.th"/>
  </hyperlinks>
  <printOptions/>
  <pageMargins left="0.2362204724409449" right="0.2362204724409449" top="0.7480314960629921" bottom="0.7480314960629921" header="0.31496062992125984" footer="0.31496062992125984"/>
  <pageSetup firstPageNumber="6" useFirstPageNumber="1" orientation="landscape" paperSize="9" scale="80" r:id="rId30"/>
  <headerFooter>
    <oddHeader xml:space="preserve">&amp;L&amp;"TH SarabunPSK,ธรรมดา"สำนักงานการศึกษาเอกชนจังหวัดนราธิวาส&amp;R&amp;"TH SarabunPSK,ธรรมดา"&amp;P </oddHeader>
    <oddFooter>&amp;R&amp;"TH SarabunPSK,ธรรมดา"&amp;10งานเทคโนโลยีสารสนเทศ  กลุ่มแผนและยุทธศาสตร์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8"/>
  <sheetViews>
    <sheetView zoomScalePageLayoutView="0" workbookViewId="0" topLeftCell="A1">
      <selection activeCell="J5" sqref="J5:L5"/>
    </sheetView>
  </sheetViews>
  <sheetFormatPr defaultColWidth="9.140625" defaultRowHeight="15"/>
  <cols>
    <col min="1" max="1" width="4.421875" style="161" customWidth="1"/>
    <col min="2" max="2" width="13.140625" style="161" customWidth="1"/>
    <col min="3" max="3" width="7.140625" style="161" customWidth="1"/>
    <col min="4" max="4" width="6.57421875" style="161" customWidth="1"/>
    <col min="5" max="5" width="7.140625" style="161" customWidth="1"/>
    <col min="6" max="6" width="7.7109375" style="161" customWidth="1"/>
    <col min="7" max="7" width="7.57421875" style="161" customWidth="1"/>
    <col min="8" max="8" width="7.421875" style="161" customWidth="1"/>
    <col min="9" max="9" width="8.421875" style="161" customWidth="1"/>
    <col min="10" max="10" width="6.140625" style="161" customWidth="1"/>
    <col min="11" max="11" width="7.7109375" style="161" customWidth="1"/>
    <col min="12" max="12" width="7.421875" style="161" customWidth="1"/>
    <col min="13" max="13" width="7.140625" style="161" customWidth="1"/>
    <col min="14" max="15" width="8.28125" style="161" customWidth="1"/>
    <col min="16" max="16" width="7.421875" style="161" customWidth="1"/>
    <col min="17" max="16384" width="9.00390625" style="161" customWidth="1"/>
  </cols>
  <sheetData>
    <row r="1" spans="1:16" ht="21.75">
      <c r="A1" s="623" t="s">
        <v>1835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</row>
    <row r="2" spans="1:16" ht="21.75">
      <c r="A2" s="624" t="s">
        <v>122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</row>
    <row r="3" spans="1:16" ht="21.75">
      <c r="A3" s="440"/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</row>
    <row r="4" spans="1:16" ht="21.75">
      <c r="A4" s="625" t="s">
        <v>0</v>
      </c>
      <c r="B4" s="625" t="s">
        <v>1</v>
      </c>
      <c r="C4" s="625" t="s">
        <v>20</v>
      </c>
      <c r="D4" s="628" t="s">
        <v>21</v>
      </c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30"/>
      <c r="P4" s="631" t="s">
        <v>44</v>
      </c>
    </row>
    <row r="5" spans="1:16" ht="21.75">
      <c r="A5" s="626"/>
      <c r="B5" s="626"/>
      <c r="C5" s="626"/>
      <c r="D5" s="634" t="s">
        <v>26</v>
      </c>
      <c r="E5" s="635"/>
      <c r="F5" s="636"/>
      <c r="G5" s="634" t="s">
        <v>27</v>
      </c>
      <c r="H5" s="635"/>
      <c r="I5" s="636"/>
      <c r="J5" s="634" t="s">
        <v>28</v>
      </c>
      <c r="K5" s="635"/>
      <c r="L5" s="636"/>
      <c r="M5" s="634" t="s">
        <v>29</v>
      </c>
      <c r="N5" s="635"/>
      <c r="O5" s="636"/>
      <c r="P5" s="632"/>
    </row>
    <row r="6" spans="1:16" ht="21.75">
      <c r="A6" s="627"/>
      <c r="B6" s="627"/>
      <c r="C6" s="627"/>
      <c r="D6" s="354" t="s">
        <v>55</v>
      </c>
      <c r="E6" s="354" t="s">
        <v>159</v>
      </c>
      <c r="F6" s="354" t="s">
        <v>119</v>
      </c>
      <c r="G6" s="354" t="s">
        <v>55</v>
      </c>
      <c r="H6" s="354" t="s">
        <v>159</v>
      </c>
      <c r="I6" s="354" t="s">
        <v>119</v>
      </c>
      <c r="J6" s="354" t="s">
        <v>55</v>
      </c>
      <c r="K6" s="354" t="s">
        <v>159</v>
      </c>
      <c r="L6" s="354" t="s">
        <v>119</v>
      </c>
      <c r="M6" s="354" t="s">
        <v>55</v>
      </c>
      <c r="N6" s="354" t="s">
        <v>159</v>
      </c>
      <c r="O6" s="354" t="s">
        <v>119</v>
      </c>
      <c r="P6" s="633"/>
    </row>
    <row r="7" spans="1:16" ht="21.75">
      <c r="A7" s="51">
        <v>1</v>
      </c>
      <c r="B7" s="52" t="s">
        <v>88</v>
      </c>
      <c r="C7" s="51" t="s">
        <v>45</v>
      </c>
      <c r="D7" s="61">
        <v>3</v>
      </c>
      <c r="E7" s="61">
        <v>2</v>
      </c>
      <c r="F7" s="61" t="s">
        <v>160</v>
      </c>
      <c r="G7" s="61">
        <v>31</v>
      </c>
      <c r="H7" s="61">
        <v>9</v>
      </c>
      <c r="I7" s="61" t="s">
        <v>160</v>
      </c>
      <c r="J7" s="61">
        <v>35</v>
      </c>
      <c r="K7" s="61">
        <v>20</v>
      </c>
      <c r="L7" s="61"/>
      <c r="M7" s="61">
        <v>31</v>
      </c>
      <c r="N7" s="61">
        <v>27</v>
      </c>
      <c r="O7" s="61" t="s">
        <v>160</v>
      </c>
      <c r="P7" s="61">
        <f>D7+E7+G7+H7+J7+K7+M7+N7</f>
        <v>158</v>
      </c>
    </row>
    <row r="8" spans="1:16" ht="21.75">
      <c r="A8" s="39"/>
      <c r="B8" s="39"/>
      <c r="C8" s="51" t="s">
        <v>46</v>
      </c>
      <c r="D8" s="61">
        <v>1</v>
      </c>
      <c r="E8" s="61">
        <v>2</v>
      </c>
      <c r="F8" s="61" t="s">
        <v>160</v>
      </c>
      <c r="G8" s="61">
        <v>32</v>
      </c>
      <c r="H8" s="61">
        <v>7</v>
      </c>
      <c r="I8" s="61" t="s">
        <v>160</v>
      </c>
      <c r="J8" s="61">
        <v>37</v>
      </c>
      <c r="K8" s="61">
        <v>17</v>
      </c>
      <c r="L8" s="61">
        <v>1</v>
      </c>
      <c r="M8" s="61">
        <v>27</v>
      </c>
      <c r="N8" s="61">
        <v>15</v>
      </c>
      <c r="O8" s="61" t="s">
        <v>160</v>
      </c>
      <c r="P8" s="61">
        <v>139</v>
      </c>
    </row>
    <row r="9" spans="1:16" ht="21.75">
      <c r="A9" s="39"/>
      <c r="B9" s="39"/>
      <c r="C9" s="51" t="s">
        <v>25</v>
      </c>
      <c r="D9" s="61">
        <v>4</v>
      </c>
      <c r="E9" s="61">
        <v>4</v>
      </c>
      <c r="F9" s="61" t="s">
        <v>160</v>
      </c>
      <c r="G9" s="61">
        <v>63</v>
      </c>
      <c r="H9" s="61">
        <v>16</v>
      </c>
      <c r="I9" s="61" t="s">
        <v>160</v>
      </c>
      <c r="J9" s="61">
        <v>72</v>
      </c>
      <c r="K9" s="61">
        <v>37</v>
      </c>
      <c r="L9" s="61">
        <v>1</v>
      </c>
      <c r="M9" s="61">
        <v>58</v>
      </c>
      <c r="N9" s="61">
        <v>42</v>
      </c>
      <c r="O9" s="61" t="s">
        <v>160</v>
      </c>
      <c r="P9" s="61">
        <v>297</v>
      </c>
    </row>
    <row r="10" spans="1:16" ht="22.5" thickBot="1">
      <c r="A10" s="39"/>
      <c r="B10" s="53"/>
      <c r="C10" s="54" t="s">
        <v>60</v>
      </c>
      <c r="D10" s="62">
        <v>1</v>
      </c>
      <c r="E10" s="62"/>
      <c r="F10" s="62" t="s">
        <v>160</v>
      </c>
      <c r="G10" s="62">
        <v>2</v>
      </c>
      <c r="H10" s="62"/>
      <c r="I10" s="62" t="s">
        <v>160</v>
      </c>
      <c r="J10" s="62">
        <v>3</v>
      </c>
      <c r="K10" s="62"/>
      <c r="L10" s="62"/>
      <c r="M10" s="62">
        <v>3</v>
      </c>
      <c r="N10" s="62"/>
      <c r="O10" s="62" t="s">
        <v>160</v>
      </c>
      <c r="P10" s="62">
        <v>9</v>
      </c>
    </row>
    <row r="11" spans="1:16" ht="21.75">
      <c r="A11" s="51">
        <v>2</v>
      </c>
      <c r="B11" s="52" t="s">
        <v>95</v>
      </c>
      <c r="C11" s="51" t="s">
        <v>45</v>
      </c>
      <c r="D11" s="61" t="s">
        <v>160</v>
      </c>
      <c r="E11" s="61" t="s">
        <v>160</v>
      </c>
      <c r="F11" s="61" t="s">
        <v>160</v>
      </c>
      <c r="G11" s="442">
        <v>4</v>
      </c>
      <c r="H11" s="442">
        <v>99</v>
      </c>
      <c r="I11" s="442" t="s">
        <v>114</v>
      </c>
      <c r="J11" s="442">
        <v>9</v>
      </c>
      <c r="K11" s="442">
        <v>102</v>
      </c>
      <c r="L11" s="442" t="s">
        <v>114</v>
      </c>
      <c r="M11" s="442">
        <v>13</v>
      </c>
      <c r="N11" s="442">
        <v>107</v>
      </c>
      <c r="O11" s="442" t="s">
        <v>114</v>
      </c>
      <c r="P11" s="442">
        <v>334</v>
      </c>
    </row>
    <row r="12" spans="1:16" ht="21.75">
      <c r="A12" s="39"/>
      <c r="B12" s="39"/>
      <c r="C12" s="51" t="s">
        <v>46</v>
      </c>
      <c r="D12" s="61" t="s">
        <v>160</v>
      </c>
      <c r="E12" s="61" t="s">
        <v>160</v>
      </c>
      <c r="F12" s="61" t="s">
        <v>160</v>
      </c>
      <c r="G12" s="442">
        <v>7</v>
      </c>
      <c r="H12" s="442">
        <v>90</v>
      </c>
      <c r="I12" s="442" t="s">
        <v>114</v>
      </c>
      <c r="J12" s="442">
        <v>12</v>
      </c>
      <c r="K12" s="442">
        <v>112</v>
      </c>
      <c r="L12" s="442" t="s">
        <v>114</v>
      </c>
      <c r="M12" s="442">
        <v>8</v>
      </c>
      <c r="N12" s="442">
        <v>105</v>
      </c>
      <c r="O12" s="442" t="s">
        <v>114</v>
      </c>
      <c r="P12" s="442">
        <v>334</v>
      </c>
    </row>
    <row r="13" spans="1:16" ht="21.75">
      <c r="A13" s="39"/>
      <c r="B13" s="39"/>
      <c r="C13" s="51" t="s">
        <v>25</v>
      </c>
      <c r="D13" s="61" t="s">
        <v>160</v>
      </c>
      <c r="E13" s="61" t="s">
        <v>160</v>
      </c>
      <c r="F13" s="61" t="s">
        <v>160</v>
      </c>
      <c r="G13" s="442">
        <v>11</v>
      </c>
      <c r="H13" s="442">
        <v>189</v>
      </c>
      <c r="I13" s="442" t="s">
        <v>114</v>
      </c>
      <c r="J13" s="442">
        <v>21</v>
      </c>
      <c r="K13" s="442">
        <v>214</v>
      </c>
      <c r="L13" s="442" t="s">
        <v>114</v>
      </c>
      <c r="M13" s="442">
        <v>21</v>
      </c>
      <c r="N13" s="442">
        <v>212</v>
      </c>
      <c r="O13" s="442" t="s">
        <v>114</v>
      </c>
      <c r="P13" s="442">
        <v>668</v>
      </c>
    </row>
    <row r="14" spans="1:16" ht="22.5" thickBot="1">
      <c r="A14" s="39"/>
      <c r="B14" s="53"/>
      <c r="C14" s="54" t="s">
        <v>60</v>
      </c>
      <c r="D14" s="62" t="s">
        <v>160</v>
      </c>
      <c r="E14" s="62" t="s">
        <v>160</v>
      </c>
      <c r="F14" s="62" t="s">
        <v>160</v>
      </c>
      <c r="G14" s="443">
        <v>5</v>
      </c>
      <c r="H14" s="443"/>
      <c r="I14" s="443"/>
      <c r="J14" s="443">
        <v>6</v>
      </c>
      <c r="K14" s="443"/>
      <c r="L14" s="443"/>
      <c r="M14" s="443">
        <v>6</v>
      </c>
      <c r="N14" s="443"/>
      <c r="O14" s="443"/>
      <c r="P14" s="443">
        <v>17</v>
      </c>
    </row>
    <row r="15" spans="1:16" ht="21.75">
      <c r="A15" s="51">
        <v>3</v>
      </c>
      <c r="B15" s="52" t="s">
        <v>99</v>
      </c>
      <c r="C15" s="51" t="s">
        <v>45</v>
      </c>
      <c r="D15" s="61" t="s">
        <v>160</v>
      </c>
      <c r="E15" s="61" t="s">
        <v>160</v>
      </c>
      <c r="F15" s="61" t="s">
        <v>160</v>
      </c>
      <c r="G15" s="61">
        <v>2</v>
      </c>
      <c r="H15" s="61">
        <v>64</v>
      </c>
      <c r="I15" s="61" t="s">
        <v>160</v>
      </c>
      <c r="J15" s="61">
        <v>7</v>
      </c>
      <c r="K15" s="61">
        <v>80</v>
      </c>
      <c r="L15" s="61" t="s">
        <v>160</v>
      </c>
      <c r="M15" s="61">
        <v>5</v>
      </c>
      <c r="N15" s="61">
        <v>82</v>
      </c>
      <c r="O15" s="61" t="s">
        <v>160</v>
      </c>
      <c r="P15" s="61">
        <v>240</v>
      </c>
    </row>
    <row r="16" spans="1:16" ht="21.75">
      <c r="A16" s="39"/>
      <c r="B16" s="39"/>
      <c r="C16" s="51" t="s">
        <v>46</v>
      </c>
      <c r="D16" s="61" t="s">
        <v>160</v>
      </c>
      <c r="E16" s="61" t="s">
        <v>160</v>
      </c>
      <c r="F16" s="61" t="s">
        <v>160</v>
      </c>
      <c r="G16" s="61">
        <v>3</v>
      </c>
      <c r="H16" s="61">
        <v>46</v>
      </c>
      <c r="I16" s="61" t="s">
        <v>160</v>
      </c>
      <c r="J16" s="61">
        <v>5</v>
      </c>
      <c r="K16" s="61">
        <v>61</v>
      </c>
      <c r="L16" s="61" t="s">
        <v>160</v>
      </c>
      <c r="M16" s="61">
        <v>7</v>
      </c>
      <c r="N16" s="61">
        <v>76</v>
      </c>
      <c r="O16" s="61" t="s">
        <v>160</v>
      </c>
      <c r="P16" s="61">
        <v>198</v>
      </c>
    </row>
    <row r="17" spans="1:16" ht="21.75">
      <c r="A17" s="39"/>
      <c r="B17" s="39"/>
      <c r="C17" s="51" t="s">
        <v>25</v>
      </c>
      <c r="D17" s="61" t="s">
        <v>160</v>
      </c>
      <c r="E17" s="61" t="s">
        <v>160</v>
      </c>
      <c r="F17" s="61" t="s">
        <v>160</v>
      </c>
      <c r="G17" s="61">
        <v>5</v>
      </c>
      <c r="H17" s="61">
        <v>110</v>
      </c>
      <c r="I17" s="61" t="s">
        <v>160</v>
      </c>
      <c r="J17" s="61">
        <v>12</v>
      </c>
      <c r="K17" s="61">
        <v>141</v>
      </c>
      <c r="L17" s="61" t="s">
        <v>160</v>
      </c>
      <c r="M17" s="61">
        <v>12</v>
      </c>
      <c r="N17" s="61">
        <v>158</v>
      </c>
      <c r="O17" s="61" t="s">
        <v>160</v>
      </c>
      <c r="P17" s="61">
        <v>438</v>
      </c>
    </row>
    <row r="18" spans="1:16" ht="22.5" thickBot="1">
      <c r="A18" s="39"/>
      <c r="B18" s="53"/>
      <c r="C18" s="54" t="s">
        <v>60</v>
      </c>
      <c r="D18" s="62" t="s">
        <v>160</v>
      </c>
      <c r="E18" s="62" t="s">
        <v>160</v>
      </c>
      <c r="F18" s="62" t="s">
        <v>160</v>
      </c>
      <c r="G18" s="62">
        <v>3</v>
      </c>
      <c r="H18" s="62">
        <v>3</v>
      </c>
      <c r="I18" s="62" t="s">
        <v>160</v>
      </c>
      <c r="J18" s="62">
        <v>4</v>
      </c>
      <c r="K18" s="62">
        <v>4</v>
      </c>
      <c r="L18" s="62" t="s">
        <v>160</v>
      </c>
      <c r="M18" s="62">
        <v>5</v>
      </c>
      <c r="N18" s="62">
        <v>5</v>
      </c>
      <c r="O18" s="62" t="s">
        <v>160</v>
      </c>
      <c r="P18" s="62">
        <v>12</v>
      </c>
    </row>
    <row r="19" spans="1:16" ht="21.75">
      <c r="A19" s="51">
        <v>4</v>
      </c>
      <c r="B19" s="52" t="s">
        <v>105</v>
      </c>
      <c r="C19" s="51" t="s">
        <v>45</v>
      </c>
      <c r="D19" s="61" t="s">
        <v>160</v>
      </c>
      <c r="E19" s="61" t="s">
        <v>160</v>
      </c>
      <c r="F19" s="61" t="s">
        <v>160</v>
      </c>
      <c r="G19" s="61" t="s">
        <v>160</v>
      </c>
      <c r="H19" s="61">
        <v>66</v>
      </c>
      <c r="I19" s="61" t="s">
        <v>160</v>
      </c>
      <c r="J19" s="61" t="s">
        <v>160</v>
      </c>
      <c r="K19" s="61">
        <v>74</v>
      </c>
      <c r="L19" s="61" t="s">
        <v>160</v>
      </c>
      <c r="M19" s="61" t="s">
        <v>160</v>
      </c>
      <c r="N19" s="61">
        <v>87</v>
      </c>
      <c r="O19" s="61" t="s">
        <v>160</v>
      </c>
      <c r="P19" s="61">
        <v>227</v>
      </c>
    </row>
    <row r="20" spans="1:16" ht="21.75">
      <c r="A20" s="39"/>
      <c r="B20" s="39"/>
      <c r="C20" s="51" t="s">
        <v>46</v>
      </c>
      <c r="D20" s="61" t="s">
        <v>160</v>
      </c>
      <c r="E20" s="61" t="s">
        <v>160</v>
      </c>
      <c r="F20" s="61" t="s">
        <v>160</v>
      </c>
      <c r="G20" s="61" t="s">
        <v>160</v>
      </c>
      <c r="H20" s="61">
        <v>57</v>
      </c>
      <c r="I20" s="61" t="s">
        <v>160</v>
      </c>
      <c r="J20" s="61" t="s">
        <v>160</v>
      </c>
      <c r="K20" s="61">
        <v>86</v>
      </c>
      <c r="L20" s="61" t="s">
        <v>160</v>
      </c>
      <c r="M20" s="61" t="s">
        <v>160</v>
      </c>
      <c r="N20" s="61">
        <v>77</v>
      </c>
      <c r="O20" s="61" t="s">
        <v>160</v>
      </c>
      <c r="P20" s="61">
        <v>220</v>
      </c>
    </row>
    <row r="21" spans="1:16" ht="21.75">
      <c r="A21" s="39"/>
      <c r="B21" s="39"/>
      <c r="C21" s="51" t="s">
        <v>25</v>
      </c>
      <c r="D21" s="61" t="s">
        <v>160</v>
      </c>
      <c r="E21" s="61" t="s">
        <v>160</v>
      </c>
      <c r="F21" s="61" t="s">
        <v>160</v>
      </c>
      <c r="G21" s="61" t="s">
        <v>160</v>
      </c>
      <c r="H21" s="61">
        <v>123</v>
      </c>
      <c r="I21" s="61" t="s">
        <v>160</v>
      </c>
      <c r="J21" s="61" t="s">
        <v>160</v>
      </c>
      <c r="K21" s="61">
        <v>160</v>
      </c>
      <c r="L21" s="61" t="s">
        <v>160</v>
      </c>
      <c r="M21" s="61" t="s">
        <v>160</v>
      </c>
      <c r="N21" s="61">
        <v>164</v>
      </c>
      <c r="O21" s="61" t="s">
        <v>160</v>
      </c>
      <c r="P21" s="61">
        <v>447</v>
      </c>
    </row>
    <row r="22" spans="1:16" ht="22.5" thickBot="1">
      <c r="A22" s="39"/>
      <c r="B22" s="53"/>
      <c r="C22" s="54" t="s">
        <v>60</v>
      </c>
      <c r="D22" s="62" t="s">
        <v>160</v>
      </c>
      <c r="E22" s="62" t="s">
        <v>160</v>
      </c>
      <c r="F22" s="62" t="s">
        <v>160</v>
      </c>
      <c r="G22" s="62" t="s">
        <v>160</v>
      </c>
      <c r="H22" s="62">
        <v>4</v>
      </c>
      <c r="I22" s="62" t="s">
        <v>160</v>
      </c>
      <c r="J22" s="62" t="s">
        <v>160</v>
      </c>
      <c r="K22" s="62">
        <v>4</v>
      </c>
      <c r="L22" s="62" t="s">
        <v>160</v>
      </c>
      <c r="M22" s="62" t="s">
        <v>160</v>
      </c>
      <c r="N22" s="62">
        <v>5</v>
      </c>
      <c r="O22" s="62" t="s">
        <v>160</v>
      </c>
      <c r="P22" s="62">
        <v>13</v>
      </c>
    </row>
    <row r="23" spans="1:16" ht="21.75">
      <c r="A23" s="51">
        <v>5</v>
      </c>
      <c r="B23" s="55" t="s">
        <v>112</v>
      </c>
      <c r="C23" s="51" t="s">
        <v>45</v>
      </c>
      <c r="D23" s="51">
        <v>28</v>
      </c>
      <c r="E23" s="51">
        <v>39</v>
      </c>
      <c r="F23" s="61" t="s">
        <v>160</v>
      </c>
      <c r="G23" s="51">
        <v>39</v>
      </c>
      <c r="H23" s="51">
        <v>40</v>
      </c>
      <c r="I23" s="61" t="s">
        <v>160</v>
      </c>
      <c r="J23" s="51">
        <v>29</v>
      </c>
      <c r="K23" s="51">
        <v>19</v>
      </c>
      <c r="L23" s="61" t="s">
        <v>160</v>
      </c>
      <c r="M23" s="51">
        <v>35</v>
      </c>
      <c r="N23" s="51">
        <v>20</v>
      </c>
      <c r="O23" s="61" t="s">
        <v>160</v>
      </c>
      <c r="P23" s="51">
        <f>D23+E23+G23+H23+J23+K23+M23+N23</f>
        <v>249</v>
      </c>
    </row>
    <row r="24" spans="1:16" ht="21.75">
      <c r="A24" s="39"/>
      <c r="B24" s="39"/>
      <c r="C24" s="51" t="s">
        <v>46</v>
      </c>
      <c r="D24" s="51">
        <v>24</v>
      </c>
      <c r="E24" s="51">
        <v>23</v>
      </c>
      <c r="F24" s="61" t="s">
        <v>160</v>
      </c>
      <c r="G24" s="51">
        <v>34</v>
      </c>
      <c r="H24" s="51">
        <v>45</v>
      </c>
      <c r="I24" s="61" t="s">
        <v>160</v>
      </c>
      <c r="J24" s="51">
        <v>20</v>
      </c>
      <c r="K24" s="51">
        <v>37</v>
      </c>
      <c r="L24" s="61" t="s">
        <v>160</v>
      </c>
      <c r="M24" s="51">
        <v>36</v>
      </c>
      <c r="N24" s="51">
        <v>13</v>
      </c>
      <c r="O24" s="61" t="s">
        <v>160</v>
      </c>
      <c r="P24" s="51">
        <f>D24+E24+G24+H24+J24+K24+M24+N24</f>
        <v>232</v>
      </c>
    </row>
    <row r="25" spans="1:16" ht="21.75">
      <c r="A25" s="39"/>
      <c r="B25" s="39"/>
      <c r="C25" s="51" t="s">
        <v>25</v>
      </c>
      <c r="D25" s="51">
        <f>SUM(D23:D24)</f>
        <v>52</v>
      </c>
      <c r="E25" s="51">
        <f>SUM(E23:E24)</f>
        <v>62</v>
      </c>
      <c r="F25" s="61" t="s">
        <v>160</v>
      </c>
      <c r="G25" s="51">
        <f>SUM(G23:G24)</f>
        <v>73</v>
      </c>
      <c r="H25" s="51">
        <f>SUM(H23:H24)</f>
        <v>85</v>
      </c>
      <c r="I25" s="61" t="s">
        <v>160</v>
      </c>
      <c r="J25" s="51">
        <f>SUM(J23:J24)</f>
        <v>49</v>
      </c>
      <c r="K25" s="51">
        <f>SUM(K23:K24)</f>
        <v>56</v>
      </c>
      <c r="L25" s="61" t="s">
        <v>160</v>
      </c>
      <c r="M25" s="51">
        <f>SUM(M23:M24)</f>
        <v>71</v>
      </c>
      <c r="N25" s="51">
        <f>SUM(N23:N24)</f>
        <v>33</v>
      </c>
      <c r="O25" s="61" t="s">
        <v>160</v>
      </c>
      <c r="P25" s="51">
        <f>D25+E25+G25+H25+J25+K25+M25+N25</f>
        <v>481</v>
      </c>
    </row>
    <row r="26" spans="1:16" ht="22.5" thickBot="1">
      <c r="A26" s="39"/>
      <c r="B26" s="53"/>
      <c r="C26" s="54" t="s">
        <v>60</v>
      </c>
      <c r="D26" s="54">
        <v>3</v>
      </c>
      <c r="E26" s="54"/>
      <c r="F26" s="62" t="s">
        <v>160</v>
      </c>
      <c r="G26" s="54">
        <v>5</v>
      </c>
      <c r="H26" s="54"/>
      <c r="I26" s="62" t="s">
        <v>160</v>
      </c>
      <c r="J26" s="54">
        <v>3</v>
      </c>
      <c r="K26" s="54"/>
      <c r="L26" s="62" t="s">
        <v>160</v>
      </c>
      <c r="M26" s="54">
        <v>3</v>
      </c>
      <c r="N26" s="54"/>
      <c r="O26" s="62" t="s">
        <v>160</v>
      </c>
      <c r="P26" s="54">
        <v>14</v>
      </c>
    </row>
    <row r="27" spans="1:16" ht="21.75">
      <c r="A27" s="442">
        <v>6</v>
      </c>
      <c r="B27" s="65" t="s">
        <v>220</v>
      </c>
      <c r="C27" s="442" t="s">
        <v>45</v>
      </c>
      <c r="D27" s="442">
        <v>1</v>
      </c>
      <c r="E27" s="442">
        <v>12</v>
      </c>
      <c r="F27" s="442"/>
      <c r="G27" s="442">
        <v>2</v>
      </c>
      <c r="H27" s="442">
        <v>81</v>
      </c>
      <c r="I27" s="61" t="s">
        <v>160</v>
      </c>
      <c r="J27" s="442">
        <v>1</v>
      </c>
      <c r="K27" s="442">
        <v>97</v>
      </c>
      <c r="L27" s="61" t="s">
        <v>160</v>
      </c>
      <c r="M27" s="442">
        <v>1</v>
      </c>
      <c r="N27" s="442">
        <v>97</v>
      </c>
      <c r="O27" s="61" t="s">
        <v>160</v>
      </c>
      <c r="P27" s="442">
        <v>292</v>
      </c>
    </row>
    <row r="28" spans="1:16" ht="21.75">
      <c r="A28" s="393"/>
      <c r="B28" s="444"/>
      <c r="C28" s="442" t="s">
        <v>46</v>
      </c>
      <c r="D28" s="442"/>
      <c r="E28" s="442">
        <v>12</v>
      </c>
      <c r="F28" s="442"/>
      <c r="G28" s="442">
        <v>4</v>
      </c>
      <c r="H28" s="442">
        <v>73</v>
      </c>
      <c r="I28" s="61" t="s">
        <v>160</v>
      </c>
      <c r="J28" s="442">
        <v>3</v>
      </c>
      <c r="K28" s="442">
        <v>97</v>
      </c>
      <c r="L28" s="61" t="s">
        <v>160</v>
      </c>
      <c r="M28" s="442">
        <v>1</v>
      </c>
      <c r="N28" s="442">
        <v>86</v>
      </c>
      <c r="O28" s="61" t="s">
        <v>160</v>
      </c>
      <c r="P28" s="442">
        <v>276</v>
      </c>
    </row>
    <row r="29" spans="1:16" ht="21.75">
      <c r="A29" s="393"/>
      <c r="B29" s="444"/>
      <c r="C29" s="442" t="s">
        <v>25</v>
      </c>
      <c r="D29" s="442">
        <v>1</v>
      </c>
      <c r="E29" s="442">
        <v>24</v>
      </c>
      <c r="F29" s="442"/>
      <c r="G29" s="442">
        <v>6</v>
      </c>
      <c r="H29" s="442">
        <v>154</v>
      </c>
      <c r="I29" s="61" t="s">
        <v>160</v>
      </c>
      <c r="J29" s="442">
        <v>4</v>
      </c>
      <c r="K29" s="442">
        <v>194</v>
      </c>
      <c r="L29" s="61" t="s">
        <v>160</v>
      </c>
      <c r="M29" s="442">
        <v>2</v>
      </c>
      <c r="N29" s="442">
        <v>183</v>
      </c>
      <c r="O29" s="61" t="s">
        <v>160</v>
      </c>
      <c r="P29" s="442">
        <v>568</v>
      </c>
    </row>
    <row r="30" spans="1:16" ht="22.5" thickBot="1">
      <c r="A30" s="393"/>
      <c r="B30" s="394"/>
      <c r="C30" s="443" t="s">
        <v>60</v>
      </c>
      <c r="D30" s="637">
        <v>1</v>
      </c>
      <c r="E30" s="638"/>
      <c r="F30" s="443"/>
      <c r="G30" s="637">
        <v>5</v>
      </c>
      <c r="H30" s="638"/>
      <c r="I30" s="62" t="s">
        <v>160</v>
      </c>
      <c r="J30" s="637">
        <v>5</v>
      </c>
      <c r="K30" s="638"/>
      <c r="L30" s="62" t="s">
        <v>160</v>
      </c>
      <c r="M30" s="637">
        <v>5</v>
      </c>
      <c r="N30" s="638"/>
      <c r="O30" s="62" t="s">
        <v>160</v>
      </c>
      <c r="P30" s="443">
        <v>16</v>
      </c>
    </row>
    <row r="31" spans="1:16" ht="21.75">
      <c r="A31" s="442">
        <v>7</v>
      </c>
      <c r="B31" s="65" t="s">
        <v>226</v>
      </c>
      <c r="C31" s="442" t="s">
        <v>45</v>
      </c>
      <c r="D31" s="61" t="s">
        <v>160</v>
      </c>
      <c r="E31" s="61" t="s">
        <v>160</v>
      </c>
      <c r="F31" s="61" t="s">
        <v>160</v>
      </c>
      <c r="G31" s="61" t="s">
        <v>160</v>
      </c>
      <c r="H31" s="442">
        <v>69</v>
      </c>
      <c r="I31" s="61" t="s">
        <v>160</v>
      </c>
      <c r="J31" s="61" t="s">
        <v>160</v>
      </c>
      <c r="K31" s="442">
        <v>88</v>
      </c>
      <c r="L31" s="61" t="s">
        <v>160</v>
      </c>
      <c r="M31" s="61" t="s">
        <v>160</v>
      </c>
      <c r="N31" s="442">
        <v>52</v>
      </c>
      <c r="O31" s="61" t="s">
        <v>160</v>
      </c>
      <c r="P31" s="442">
        <v>209</v>
      </c>
    </row>
    <row r="32" spans="1:16" ht="21.75">
      <c r="A32" s="393"/>
      <c r="B32" s="393"/>
      <c r="C32" s="442" t="s">
        <v>46</v>
      </c>
      <c r="D32" s="61" t="s">
        <v>160</v>
      </c>
      <c r="E32" s="61" t="s">
        <v>160</v>
      </c>
      <c r="F32" s="61" t="s">
        <v>160</v>
      </c>
      <c r="G32" s="61" t="s">
        <v>160</v>
      </c>
      <c r="H32" s="442">
        <v>63</v>
      </c>
      <c r="I32" s="61" t="s">
        <v>160</v>
      </c>
      <c r="J32" s="61" t="s">
        <v>160</v>
      </c>
      <c r="K32" s="442">
        <v>69</v>
      </c>
      <c r="L32" s="61" t="s">
        <v>160</v>
      </c>
      <c r="M32" s="61" t="s">
        <v>160</v>
      </c>
      <c r="N32" s="442">
        <v>68</v>
      </c>
      <c r="O32" s="61" t="s">
        <v>160</v>
      </c>
      <c r="P32" s="442">
        <v>200</v>
      </c>
    </row>
    <row r="33" spans="1:16" ht="21.75">
      <c r="A33" s="393"/>
      <c r="B33" s="393"/>
      <c r="C33" s="442" t="s">
        <v>25</v>
      </c>
      <c r="D33" s="61" t="s">
        <v>160</v>
      </c>
      <c r="E33" s="61" t="s">
        <v>160</v>
      </c>
      <c r="F33" s="61" t="s">
        <v>160</v>
      </c>
      <c r="G33" s="61" t="s">
        <v>160</v>
      </c>
      <c r="H33" s="442">
        <v>132</v>
      </c>
      <c r="I33" s="61" t="s">
        <v>160</v>
      </c>
      <c r="J33" s="61" t="s">
        <v>160</v>
      </c>
      <c r="K33" s="442">
        <v>157</v>
      </c>
      <c r="L33" s="61" t="s">
        <v>160</v>
      </c>
      <c r="M33" s="61" t="s">
        <v>160</v>
      </c>
      <c r="N33" s="442">
        <v>120</v>
      </c>
      <c r="O33" s="61" t="s">
        <v>160</v>
      </c>
      <c r="P33" s="442">
        <v>409</v>
      </c>
    </row>
    <row r="34" spans="1:16" ht="22.5" thickBot="1">
      <c r="A34" s="393"/>
      <c r="B34" s="394"/>
      <c r="C34" s="443" t="s">
        <v>60</v>
      </c>
      <c r="D34" s="62" t="s">
        <v>160</v>
      </c>
      <c r="E34" s="62" t="s">
        <v>160</v>
      </c>
      <c r="F34" s="62" t="s">
        <v>160</v>
      </c>
      <c r="G34" s="62" t="s">
        <v>160</v>
      </c>
      <c r="H34" s="443">
        <v>4</v>
      </c>
      <c r="I34" s="62" t="s">
        <v>160</v>
      </c>
      <c r="J34" s="62" t="s">
        <v>160</v>
      </c>
      <c r="K34" s="443">
        <v>4</v>
      </c>
      <c r="L34" s="62" t="s">
        <v>160</v>
      </c>
      <c r="M34" s="62" t="s">
        <v>160</v>
      </c>
      <c r="N34" s="443">
        <v>3</v>
      </c>
      <c r="O34" s="62" t="s">
        <v>160</v>
      </c>
      <c r="P34" s="443">
        <v>11</v>
      </c>
    </row>
    <row r="35" spans="1:16" ht="21.75">
      <c r="A35" s="63">
        <v>8</v>
      </c>
      <c r="B35" s="56" t="s">
        <v>238</v>
      </c>
      <c r="C35" s="61" t="s">
        <v>45</v>
      </c>
      <c r="D35" s="61" t="s">
        <v>160</v>
      </c>
      <c r="E35" s="61" t="s">
        <v>160</v>
      </c>
      <c r="F35" s="61" t="s">
        <v>160</v>
      </c>
      <c r="G35" s="61" t="s">
        <v>160</v>
      </c>
      <c r="H35" s="61">
        <v>31</v>
      </c>
      <c r="I35" s="61" t="s">
        <v>160</v>
      </c>
      <c r="J35" s="61" t="s">
        <v>160</v>
      </c>
      <c r="K35" s="61">
        <v>30</v>
      </c>
      <c r="L35" s="61" t="s">
        <v>160</v>
      </c>
      <c r="M35" s="61" t="s">
        <v>160</v>
      </c>
      <c r="N35" s="61">
        <v>8</v>
      </c>
      <c r="O35" s="61" t="s">
        <v>160</v>
      </c>
      <c r="P35" s="61">
        <f>SUM(D35:O35)</f>
        <v>69</v>
      </c>
    </row>
    <row r="36" spans="1:16" ht="21.75">
      <c r="A36" s="63"/>
      <c r="B36" s="63"/>
      <c r="C36" s="61" t="s">
        <v>46</v>
      </c>
      <c r="D36" s="61" t="s">
        <v>160</v>
      </c>
      <c r="E36" s="61" t="s">
        <v>160</v>
      </c>
      <c r="F36" s="61" t="s">
        <v>160</v>
      </c>
      <c r="G36" s="61" t="s">
        <v>160</v>
      </c>
      <c r="H36" s="61">
        <v>24</v>
      </c>
      <c r="I36" s="61" t="s">
        <v>160</v>
      </c>
      <c r="J36" s="61" t="s">
        <v>160</v>
      </c>
      <c r="K36" s="61">
        <v>21</v>
      </c>
      <c r="L36" s="61" t="s">
        <v>160</v>
      </c>
      <c r="M36" s="61" t="s">
        <v>160</v>
      </c>
      <c r="N36" s="61">
        <v>9</v>
      </c>
      <c r="O36" s="61" t="s">
        <v>160</v>
      </c>
      <c r="P36" s="61">
        <f>SUM(D36:O36)</f>
        <v>54</v>
      </c>
    </row>
    <row r="37" spans="1:16" ht="21.75">
      <c r="A37" s="63"/>
      <c r="B37" s="63"/>
      <c r="C37" s="61" t="s">
        <v>25</v>
      </c>
      <c r="D37" s="61" t="s">
        <v>160</v>
      </c>
      <c r="E37" s="61" t="s">
        <v>160</v>
      </c>
      <c r="F37" s="61" t="s">
        <v>160</v>
      </c>
      <c r="G37" s="61" t="s">
        <v>160</v>
      </c>
      <c r="H37" s="61">
        <v>55</v>
      </c>
      <c r="I37" s="61" t="s">
        <v>160</v>
      </c>
      <c r="J37" s="61" t="s">
        <v>160</v>
      </c>
      <c r="K37" s="61">
        <v>51</v>
      </c>
      <c r="L37" s="61" t="s">
        <v>160</v>
      </c>
      <c r="M37" s="61" t="s">
        <v>160</v>
      </c>
      <c r="N37" s="61">
        <v>17</v>
      </c>
      <c r="O37" s="61" t="s">
        <v>160</v>
      </c>
      <c r="P37" s="61">
        <f>SUM(D37:O37)</f>
        <v>123</v>
      </c>
    </row>
    <row r="38" spans="1:16" ht="22.5" thickBot="1">
      <c r="A38" s="63"/>
      <c r="B38" s="64"/>
      <c r="C38" s="62" t="s">
        <v>60</v>
      </c>
      <c r="D38" s="62" t="s">
        <v>160</v>
      </c>
      <c r="E38" s="62" t="s">
        <v>160</v>
      </c>
      <c r="F38" s="62" t="s">
        <v>160</v>
      </c>
      <c r="G38" s="62" t="s">
        <v>160</v>
      </c>
      <c r="H38" s="62">
        <v>2</v>
      </c>
      <c r="I38" s="62" t="s">
        <v>160</v>
      </c>
      <c r="J38" s="62" t="s">
        <v>160</v>
      </c>
      <c r="K38" s="62">
        <v>2</v>
      </c>
      <c r="L38" s="62" t="s">
        <v>160</v>
      </c>
      <c r="M38" s="62" t="s">
        <v>160</v>
      </c>
      <c r="N38" s="62">
        <v>1</v>
      </c>
      <c r="O38" s="62" t="s">
        <v>160</v>
      </c>
      <c r="P38" s="61">
        <f>SUM(D38:O38)</f>
        <v>5</v>
      </c>
    </row>
    <row r="39" spans="1:16" ht="21.75">
      <c r="A39" s="61">
        <v>9</v>
      </c>
      <c r="B39" s="56" t="s">
        <v>246</v>
      </c>
      <c r="C39" s="61" t="s">
        <v>45</v>
      </c>
      <c r="D39" s="61" t="s">
        <v>136</v>
      </c>
      <c r="E39" s="61" t="s">
        <v>136</v>
      </c>
      <c r="F39" s="61" t="s">
        <v>136</v>
      </c>
      <c r="G39" s="61">
        <v>5</v>
      </c>
      <c r="H39" s="61">
        <v>65</v>
      </c>
      <c r="I39" s="61" t="s">
        <v>136</v>
      </c>
      <c r="J39" s="61">
        <v>13</v>
      </c>
      <c r="K39" s="61">
        <v>114</v>
      </c>
      <c r="L39" s="61" t="s">
        <v>136</v>
      </c>
      <c r="M39" s="61">
        <v>24</v>
      </c>
      <c r="N39" s="61">
        <v>152</v>
      </c>
      <c r="O39" s="61" t="s">
        <v>136</v>
      </c>
      <c r="P39" s="61">
        <f>SUM(G39:O39)</f>
        <v>373</v>
      </c>
    </row>
    <row r="40" spans="1:16" ht="21.75">
      <c r="A40" s="63"/>
      <c r="B40" s="63"/>
      <c r="C40" s="61" t="s">
        <v>46</v>
      </c>
      <c r="D40" s="61" t="s">
        <v>136</v>
      </c>
      <c r="E40" s="61" t="s">
        <v>136</v>
      </c>
      <c r="F40" s="61" t="s">
        <v>136</v>
      </c>
      <c r="G40" s="61">
        <v>14</v>
      </c>
      <c r="H40" s="61">
        <v>76</v>
      </c>
      <c r="I40" s="61" t="s">
        <v>136</v>
      </c>
      <c r="J40" s="61">
        <v>13</v>
      </c>
      <c r="K40" s="61">
        <v>102</v>
      </c>
      <c r="L40" s="61" t="s">
        <v>136</v>
      </c>
      <c r="M40" s="61">
        <v>11</v>
      </c>
      <c r="N40" s="61">
        <v>113</v>
      </c>
      <c r="O40" s="61" t="s">
        <v>136</v>
      </c>
      <c r="P40" s="61">
        <f>SUM(G40:O40)</f>
        <v>329</v>
      </c>
    </row>
    <row r="41" spans="1:16" ht="21.75">
      <c r="A41" s="63"/>
      <c r="B41" s="63"/>
      <c r="C41" s="61" t="s">
        <v>25</v>
      </c>
      <c r="D41" s="61" t="s">
        <v>136</v>
      </c>
      <c r="E41" s="61" t="s">
        <v>136</v>
      </c>
      <c r="F41" s="61" t="s">
        <v>136</v>
      </c>
      <c r="G41" s="61">
        <f>SUM(G39:G40)</f>
        <v>19</v>
      </c>
      <c r="H41" s="61">
        <f>SUM(H39:H40)</f>
        <v>141</v>
      </c>
      <c r="I41" s="61" t="s">
        <v>136</v>
      </c>
      <c r="J41" s="61">
        <f>SUM(J39:J40)</f>
        <v>26</v>
      </c>
      <c r="K41" s="61">
        <f>SUM(K39:K40)</f>
        <v>216</v>
      </c>
      <c r="L41" s="61" t="s">
        <v>136</v>
      </c>
      <c r="M41" s="61">
        <f>SUM(M39:M40)</f>
        <v>35</v>
      </c>
      <c r="N41" s="61">
        <f>SUM(N39:N40)</f>
        <v>265</v>
      </c>
      <c r="O41" s="61" t="s">
        <v>136</v>
      </c>
      <c r="P41" s="61">
        <f>SUM(G41:O41)</f>
        <v>702</v>
      </c>
    </row>
    <row r="42" spans="1:16" ht="22.5" thickBot="1">
      <c r="A42" s="63"/>
      <c r="B42" s="64"/>
      <c r="C42" s="62" t="s">
        <v>60</v>
      </c>
      <c r="D42" s="62" t="s">
        <v>136</v>
      </c>
      <c r="E42" s="62" t="s">
        <v>136</v>
      </c>
      <c r="F42" s="62" t="s">
        <v>136</v>
      </c>
      <c r="G42" s="62" t="s">
        <v>136</v>
      </c>
      <c r="H42" s="62">
        <v>5</v>
      </c>
      <c r="I42" s="62" t="s">
        <v>136</v>
      </c>
      <c r="J42" s="62" t="s">
        <v>136</v>
      </c>
      <c r="K42" s="62">
        <v>7</v>
      </c>
      <c r="L42" s="62" t="s">
        <v>136</v>
      </c>
      <c r="M42" s="62" t="s">
        <v>136</v>
      </c>
      <c r="N42" s="62">
        <v>8</v>
      </c>
      <c r="O42" s="62" t="s">
        <v>136</v>
      </c>
      <c r="P42" s="62">
        <v>20</v>
      </c>
    </row>
    <row r="43" spans="1:16" ht="21.75">
      <c r="A43" s="61">
        <v>10</v>
      </c>
      <c r="B43" s="67" t="s">
        <v>253</v>
      </c>
      <c r="C43" s="61" t="s">
        <v>45</v>
      </c>
      <c r="D43" s="61" t="s">
        <v>136</v>
      </c>
      <c r="E43" s="61" t="s">
        <v>136</v>
      </c>
      <c r="F43" s="61" t="s">
        <v>136</v>
      </c>
      <c r="G43" s="61">
        <v>1</v>
      </c>
      <c r="H43" s="61">
        <v>41</v>
      </c>
      <c r="I43" s="61" t="s">
        <v>136</v>
      </c>
      <c r="J43" s="61">
        <v>2</v>
      </c>
      <c r="K43" s="61">
        <v>44</v>
      </c>
      <c r="L43" s="61" t="s">
        <v>136</v>
      </c>
      <c r="M43" s="61" t="s">
        <v>136</v>
      </c>
      <c r="N43" s="61">
        <v>40</v>
      </c>
      <c r="O43" s="61" t="s">
        <v>136</v>
      </c>
      <c r="P43" s="61">
        <v>128</v>
      </c>
    </row>
    <row r="44" spans="1:16" ht="21.75">
      <c r="A44" s="63"/>
      <c r="B44" s="63"/>
      <c r="C44" s="61" t="s">
        <v>46</v>
      </c>
      <c r="D44" s="61" t="s">
        <v>136</v>
      </c>
      <c r="E44" s="61" t="s">
        <v>136</v>
      </c>
      <c r="F44" s="61" t="s">
        <v>136</v>
      </c>
      <c r="G44" s="61">
        <v>1</v>
      </c>
      <c r="H44" s="61">
        <v>27</v>
      </c>
      <c r="I44" s="61" t="s">
        <v>136</v>
      </c>
      <c r="J44" s="61">
        <v>1</v>
      </c>
      <c r="K44" s="61">
        <v>41</v>
      </c>
      <c r="L44" s="61" t="s">
        <v>136</v>
      </c>
      <c r="M44" s="61" t="s">
        <v>136</v>
      </c>
      <c r="N44" s="61">
        <v>46</v>
      </c>
      <c r="O44" s="61" t="s">
        <v>136</v>
      </c>
      <c r="P44" s="61">
        <v>116</v>
      </c>
    </row>
    <row r="45" spans="1:16" ht="21.75">
      <c r="A45" s="63"/>
      <c r="B45" s="63"/>
      <c r="C45" s="61" t="s">
        <v>25</v>
      </c>
      <c r="D45" s="61" t="s">
        <v>136</v>
      </c>
      <c r="E45" s="61" t="s">
        <v>136</v>
      </c>
      <c r="F45" s="61" t="s">
        <v>136</v>
      </c>
      <c r="G45" s="61">
        <v>2</v>
      </c>
      <c r="H45" s="61">
        <v>68</v>
      </c>
      <c r="I45" s="61" t="s">
        <v>136</v>
      </c>
      <c r="J45" s="61">
        <v>3</v>
      </c>
      <c r="K45" s="61">
        <v>85</v>
      </c>
      <c r="L45" s="61" t="s">
        <v>136</v>
      </c>
      <c r="M45" s="61" t="s">
        <v>136</v>
      </c>
      <c r="N45" s="61">
        <v>86</v>
      </c>
      <c r="O45" s="61" t="s">
        <v>136</v>
      </c>
      <c r="P45" s="61">
        <v>244</v>
      </c>
    </row>
    <row r="46" spans="1:16" ht="22.5" thickBot="1">
      <c r="A46" s="63"/>
      <c r="B46" s="64"/>
      <c r="C46" s="62" t="s">
        <v>60</v>
      </c>
      <c r="D46" s="62" t="s">
        <v>136</v>
      </c>
      <c r="E46" s="62" t="s">
        <v>136</v>
      </c>
      <c r="F46" s="62" t="s">
        <v>136</v>
      </c>
      <c r="G46" s="62">
        <v>3</v>
      </c>
      <c r="H46" s="62">
        <v>3</v>
      </c>
      <c r="I46" s="62" t="s">
        <v>136</v>
      </c>
      <c r="J46" s="62">
        <v>3</v>
      </c>
      <c r="K46" s="62">
        <v>3</v>
      </c>
      <c r="L46" s="62" t="s">
        <v>136</v>
      </c>
      <c r="M46" s="62" t="s">
        <v>136</v>
      </c>
      <c r="N46" s="62">
        <v>3</v>
      </c>
      <c r="O46" s="62" t="s">
        <v>136</v>
      </c>
      <c r="P46" s="62">
        <v>9</v>
      </c>
    </row>
    <row r="47" spans="1:16" ht="21.75">
      <c r="A47" s="61">
        <v>12</v>
      </c>
      <c r="B47" s="67" t="s">
        <v>263</v>
      </c>
      <c r="C47" s="61" t="s">
        <v>45</v>
      </c>
      <c r="D47" s="61" t="s">
        <v>136</v>
      </c>
      <c r="E47" s="61" t="s">
        <v>136</v>
      </c>
      <c r="F47" s="61" t="s">
        <v>136</v>
      </c>
      <c r="G47" s="61" t="s">
        <v>136</v>
      </c>
      <c r="H47" s="61">
        <v>13</v>
      </c>
      <c r="I47" s="61" t="s">
        <v>136</v>
      </c>
      <c r="J47" s="61" t="s">
        <v>136</v>
      </c>
      <c r="K47" s="61">
        <v>30</v>
      </c>
      <c r="L47" s="61" t="s">
        <v>136</v>
      </c>
      <c r="M47" s="61" t="s">
        <v>136</v>
      </c>
      <c r="N47" s="61">
        <v>32</v>
      </c>
      <c r="O47" s="61" t="s">
        <v>136</v>
      </c>
      <c r="P47" s="61">
        <v>75</v>
      </c>
    </row>
    <row r="48" spans="1:16" ht="21.75">
      <c r="A48" s="63"/>
      <c r="B48" s="63"/>
      <c r="C48" s="61" t="s">
        <v>46</v>
      </c>
      <c r="D48" s="61" t="s">
        <v>136</v>
      </c>
      <c r="E48" s="61" t="s">
        <v>136</v>
      </c>
      <c r="F48" s="61" t="s">
        <v>136</v>
      </c>
      <c r="G48" s="61" t="s">
        <v>136</v>
      </c>
      <c r="H48" s="61">
        <v>17</v>
      </c>
      <c r="I48" s="61" t="s">
        <v>136</v>
      </c>
      <c r="J48" s="61" t="s">
        <v>136</v>
      </c>
      <c r="K48" s="61">
        <v>26</v>
      </c>
      <c r="L48" s="61" t="s">
        <v>136</v>
      </c>
      <c r="M48" s="61" t="s">
        <v>136</v>
      </c>
      <c r="N48" s="61">
        <v>22</v>
      </c>
      <c r="O48" s="61" t="s">
        <v>136</v>
      </c>
      <c r="P48" s="61">
        <v>65</v>
      </c>
    </row>
    <row r="49" spans="1:16" ht="21.75">
      <c r="A49" s="63"/>
      <c r="B49" s="63"/>
      <c r="C49" s="61" t="s">
        <v>25</v>
      </c>
      <c r="D49" s="61" t="s">
        <v>136</v>
      </c>
      <c r="E49" s="61" t="s">
        <v>136</v>
      </c>
      <c r="F49" s="61" t="s">
        <v>136</v>
      </c>
      <c r="G49" s="61" t="s">
        <v>136</v>
      </c>
      <c r="H49" s="61">
        <v>30</v>
      </c>
      <c r="I49" s="61" t="s">
        <v>136</v>
      </c>
      <c r="J49" s="61" t="s">
        <v>136</v>
      </c>
      <c r="K49" s="61">
        <v>56</v>
      </c>
      <c r="L49" s="61" t="s">
        <v>136</v>
      </c>
      <c r="M49" s="61" t="s">
        <v>136</v>
      </c>
      <c r="N49" s="61">
        <v>54</v>
      </c>
      <c r="O49" s="61" t="s">
        <v>136</v>
      </c>
      <c r="P49" s="61">
        <v>140</v>
      </c>
    </row>
    <row r="50" spans="1:16" ht="22.5" thickBot="1">
      <c r="A50" s="63"/>
      <c r="B50" s="64"/>
      <c r="C50" s="62" t="s">
        <v>60</v>
      </c>
      <c r="D50" s="62" t="s">
        <v>136</v>
      </c>
      <c r="E50" s="62" t="s">
        <v>136</v>
      </c>
      <c r="F50" s="62" t="s">
        <v>136</v>
      </c>
      <c r="G50" s="62" t="s">
        <v>136</v>
      </c>
      <c r="H50" s="62">
        <v>1</v>
      </c>
      <c r="I50" s="62" t="s">
        <v>136</v>
      </c>
      <c r="J50" s="62" t="s">
        <v>136</v>
      </c>
      <c r="K50" s="62">
        <v>2</v>
      </c>
      <c r="L50" s="62" t="s">
        <v>136</v>
      </c>
      <c r="M50" s="62" t="s">
        <v>136</v>
      </c>
      <c r="N50" s="62">
        <v>2</v>
      </c>
      <c r="O50" s="62" t="s">
        <v>136</v>
      </c>
      <c r="P50" s="62">
        <v>5</v>
      </c>
    </row>
    <row r="51" spans="1:16" ht="21.75">
      <c r="A51" s="61">
        <v>13</v>
      </c>
      <c r="B51" s="392" t="s">
        <v>267</v>
      </c>
      <c r="C51" s="61" t="s">
        <v>45</v>
      </c>
      <c r="D51" s="61" t="s">
        <v>136</v>
      </c>
      <c r="E51" s="61" t="s">
        <v>136</v>
      </c>
      <c r="F51" s="61" t="s">
        <v>136</v>
      </c>
      <c r="G51" s="61" t="s">
        <v>136</v>
      </c>
      <c r="H51" s="61">
        <v>31</v>
      </c>
      <c r="I51" s="61" t="s">
        <v>136</v>
      </c>
      <c r="J51" s="61" t="s">
        <v>136</v>
      </c>
      <c r="K51" s="61">
        <v>40</v>
      </c>
      <c r="L51" s="61" t="s">
        <v>136</v>
      </c>
      <c r="M51" s="61" t="s">
        <v>136</v>
      </c>
      <c r="N51" s="61">
        <v>35</v>
      </c>
      <c r="O51" s="61" t="s">
        <v>136</v>
      </c>
      <c r="P51" s="61">
        <v>106</v>
      </c>
    </row>
    <row r="52" spans="1:16" ht="21.75">
      <c r="A52" s="63"/>
      <c r="B52" s="445"/>
      <c r="C52" s="61" t="s">
        <v>46</v>
      </c>
      <c r="D52" s="61" t="s">
        <v>136</v>
      </c>
      <c r="E52" s="61" t="s">
        <v>136</v>
      </c>
      <c r="F52" s="61" t="s">
        <v>136</v>
      </c>
      <c r="G52" s="61" t="s">
        <v>136</v>
      </c>
      <c r="H52" s="61">
        <v>33</v>
      </c>
      <c r="I52" s="61" t="s">
        <v>136</v>
      </c>
      <c r="J52" s="61" t="s">
        <v>136</v>
      </c>
      <c r="K52" s="61">
        <v>32</v>
      </c>
      <c r="L52" s="61" t="s">
        <v>136</v>
      </c>
      <c r="M52" s="61" t="s">
        <v>136</v>
      </c>
      <c r="N52" s="61">
        <v>36</v>
      </c>
      <c r="O52" s="61" t="s">
        <v>136</v>
      </c>
      <c r="P52" s="61">
        <v>101</v>
      </c>
    </row>
    <row r="53" spans="1:16" ht="21.75">
      <c r="A53" s="63"/>
      <c r="B53" s="445"/>
      <c r="C53" s="61" t="s">
        <v>25</v>
      </c>
      <c r="D53" s="61" t="s">
        <v>136</v>
      </c>
      <c r="E53" s="61" t="s">
        <v>136</v>
      </c>
      <c r="F53" s="61" t="s">
        <v>136</v>
      </c>
      <c r="G53" s="61" t="s">
        <v>136</v>
      </c>
      <c r="H53" s="61">
        <v>64</v>
      </c>
      <c r="I53" s="61" t="s">
        <v>136</v>
      </c>
      <c r="J53" s="61" t="s">
        <v>136</v>
      </c>
      <c r="K53" s="61">
        <v>72</v>
      </c>
      <c r="L53" s="61" t="s">
        <v>136</v>
      </c>
      <c r="M53" s="61" t="s">
        <v>136</v>
      </c>
      <c r="N53" s="61">
        <v>71</v>
      </c>
      <c r="O53" s="61" t="s">
        <v>136</v>
      </c>
      <c r="P53" s="61">
        <v>207</v>
      </c>
    </row>
    <row r="54" spans="1:16" ht="22.5" thickBot="1">
      <c r="A54" s="63"/>
      <c r="B54" s="445"/>
      <c r="C54" s="62" t="s">
        <v>60</v>
      </c>
      <c r="D54" s="62" t="s">
        <v>136</v>
      </c>
      <c r="E54" s="62" t="s">
        <v>136</v>
      </c>
      <c r="F54" s="62" t="s">
        <v>136</v>
      </c>
      <c r="G54" s="62" t="s">
        <v>136</v>
      </c>
      <c r="H54" s="62">
        <v>2</v>
      </c>
      <c r="I54" s="62" t="s">
        <v>136</v>
      </c>
      <c r="J54" s="62" t="s">
        <v>136</v>
      </c>
      <c r="K54" s="62">
        <v>2</v>
      </c>
      <c r="L54" s="62" t="s">
        <v>136</v>
      </c>
      <c r="M54" s="62" t="s">
        <v>136</v>
      </c>
      <c r="N54" s="62">
        <v>2</v>
      </c>
      <c r="O54" s="62" t="s">
        <v>136</v>
      </c>
      <c r="P54" s="62">
        <v>6</v>
      </c>
    </row>
    <row r="55" spans="1:16" ht="21.75">
      <c r="A55" s="63">
        <v>14</v>
      </c>
      <c r="B55" s="77" t="s">
        <v>298</v>
      </c>
      <c r="C55" s="61" t="s">
        <v>45</v>
      </c>
      <c r="D55" s="61" t="s">
        <v>136</v>
      </c>
      <c r="E55" s="61" t="s">
        <v>136</v>
      </c>
      <c r="F55" s="61" t="s">
        <v>136</v>
      </c>
      <c r="G55" s="61" t="s">
        <v>136</v>
      </c>
      <c r="H55" s="61">
        <v>45</v>
      </c>
      <c r="I55" s="61" t="s">
        <v>136</v>
      </c>
      <c r="J55" s="61" t="s">
        <v>136</v>
      </c>
      <c r="K55" s="61">
        <v>40</v>
      </c>
      <c r="L55" s="61" t="s">
        <v>136</v>
      </c>
      <c r="M55" s="61" t="s">
        <v>136</v>
      </c>
      <c r="N55" s="61">
        <v>28</v>
      </c>
      <c r="O55" s="61" t="s">
        <v>136</v>
      </c>
      <c r="P55" s="61">
        <f>SUM(H55:N55)</f>
        <v>113</v>
      </c>
    </row>
    <row r="56" spans="1:16" ht="21.75">
      <c r="A56" s="63"/>
      <c r="B56" s="63"/>
      <c r="C56" s="61" t="s">
        <v>46</v>
      </c>
      <c r="D56" s="61" t="s">
        <v>136</v>
      </c>
      <c r="E56" s="61" t="s">
        <v>136</v>
      </c>
      <c r="F56" s="61" t="s">
        <v>136</v>
      </c>
      <c r="G56" s="61" t="s">
        <v>136</v>
      </c>
      <c r="H56" s="61">
        <v>35</v>
      </c>
      <c r="I56" s="61" t="s">
        <v>136</v>
      </c>
      <c r="J56" s="61" t="s">
        <v>136</v>
      </c>
      <c r="K56" s="61">
        <v>30</v>
      </c>
      <c r="L56" s="61" t="s">
        <v>136</v>
      </c>
      <c r="M56" s="61" t="s">
        <v>136</v>
      </c>
      <c r="N56" s="61">
        <v>39</v>
      </c>
      <c r="O56" s="61" t="s">
        <v>136</v>
      </c>
      <c r="P56" s="61">
        <f>SUM(H56:N56)</f>
        <v>104</v>
      </c>
    </row>
    <row r="57" spans="1:16" ht="21.75">
      <c r="A57" s="63"/>
      <c r="B57" s="63"/>
      <c r="C57" s="61" t="s">
        <v>25</v>
      </c>
      <c r="D57" s="61" t="s">
        <v>136</v>
      </c>
      <c r="E57" s="61" t="s">
        <v>136</v>
      </c>
      <c r="F57" s="61" t="s">
        <v>136</v>
      </c>
      <c r="G57" s="61" t="s">
        <v>136</v>
      </c>
      <c r="H57" s="61">
        <v>80</v>
      </c>
      <c r="I57" s="61" t="s">
        <v>136</v>
      </c>
      <c r="J57" s="61" t="s">
        <v>136</v>
      </c>
      <c r="K57" s="61">
        <v>70</v>
      </c>
      <c r="L57" s="61" t="s">
        <v>136</v>
      </c>
      <c r="M57" s="61" t="s">
        <v>136</v>
      </c>
      <c r="N57" s="61">
        <v>67</v>
      </c>
      <c r="O57" s="61" t="s">
        <v>136</v>
      </c>
      <c r="P57" s="61">
        <f>SUM(H57:N57)</f>
        <v>217</v>
      </c>
    </row>
    <row r="58" spans="1:16" ht="22.5" thickBot="1">
      <c r="A58" s="63"/>
      <c r="B58" s="64"/>
      <c r="C58" s="62" t="s">
        <v>60</v>
      </c>
      <c r="D58" s="62" t="s">
        <v>136</v>
      </c>
      <c r="E58" s="62" t="s">
        <v>136</v>
      </c>
      <c r="F58" s="62" t="s">
        <v>136</v>
      </c>
      <c r="G58" s="62" t="s">
        <v>136</v>
      </c>
      <c r="H58" s="62">
        <v>2</v>
      </c>
      <c r="I58" s="62" t="s">
        <v>136</v>
      </c>
      <c r="J58" s="62" t="s">
        <v>136</v>
      </c>
      <c r="K58" s="62">
        <v>2</v>
      </c>
      <c r="L58" s="62" t="s">
        <v>136</v>
      </c>
      <c r="M58" s="62" t="s">
        <v>136</v>
      </c>
      <c r="N58" s="62">
        <v>2</v>
      </c>
      <c r="O58" s="62" t="s">
        <v>136</v>
      </c>
      <c r="P58" s="61">
        <f>SUM(H58:N58)</f>
        <v>6</v>
      </c>
    </row>
    <row r="59" spans="1:16" ht="21.75">
      <c r="A59" s="63">
        <v>15</v>
      </c>
      <c r="B59" s="56" t="s">
        <v>303</v>
      </c>
      <c r="C59" s="61" t="s">
        <v>45</v>
      </c>
      <c r="D59" s="61" t="s">
        <v>136</v>
      </c>
      <c r="E59" s="61" t="s">
        <v>136</v>
      </c>
      <c r="F59" s="61" t="s">
        <v>136</v>
      </c>
      <c r="G59" s="61" t="s">
        <v>136</v>
      </c>
      <c r="H59" s="61">
        <v>10</v>
      </c>
      <c r="I59" s="61" t="s">
        <v>136</v>
      </c>
      <c r="J59" s="61" t="s">
        <v>136</v>
      </c>
      <c r="K59" s="61">
        <v>10</v>
      </c>
      <c r="L59" s="61" t="s">
        <v>136</v>
      </c>
      <c r="M59" s="61" t="s">
        <v>136</v>
      </c>
      <c r="N59" s="61">
        <v>11</v>
      </c>
      <c r="O59" s="61" t="s">
        <v>136</v>
      </c>
      <c r="P59" s="61">
        <v>31</v>
      </c>
    </row>
    <row r="60" spans="1:16" ht="21.75">
      <c r="A60" s="63"/>
      <c r="B60" s="63"/>
      <c r="C60" s="61" t="s">
        <v>46</v>
      </c>
      <c r="D60" s="61" t="s">
        <v>136</v>
      </c>
      <c r="E60" s="61" t="s">
        <v>136</v>
      </c>
      <c r="F60" s="61" t="s">
        <v>136</v>
      </c>
      <c r="G60" s="61" t="s">
        <v>136</v>
      </c>
      <c r="H60" s="61">
        <v>8</v>
      </c>
      <c r="I60" s="61" t="s">
        <v>136</v>
      </c>
      <c r="J60" s="61" t="s">
        <v>136</v>
      </c>
      <c r="K60" s="61">
        <v>9</v>
      </c>
      <c r="L60" s="61" t="s">
        <v>136</v>
      </c>
      <c r="M60" s="61" t="s">
        <v>136</v>
      </c>
      <c r="N60" s="61">
        <v>5</v>
      </c>
      <c r="O60" s="61" t="s">
        <v>136</v>
      </c>
      <c r="P60" s="61">
        <v>22</v>
      </c>
    </row>
    <row r="61" spans="1:16" ht="21.75">
      <c r="A61" s="63"/>
      <c r="B61" s="63"/>
      <c r="C61" s="61" t="s">
        <v>25</v>
      </c>
      <c r="D61" s="61" t="s">
        <v>136</v>
      </c>
      <c r="E61" s="61" t="s">
        <v>136</v>
      </c>
      <c r="F61" s="61" t="s">
        <v>136</v>
      </c>
      <c r="G61" s="61" t="s">
        <v>136</v>
      </c>
      <c r="H61" s="61">
        <v>18</v>
      </c>
      <c r="I61" s="61" t="s">
        <v>136</v>
      </c>
      <c r="J61" s="61" t="s">
        <v>136</v>
      </c>
      <c r="K61" s="61">
        <v>19</v>
      </c>
      <c r="L61" s="61" t="s">
        <v>136</v>
      </c>
      <c r="M61" s="61" t="s">
        <v>136</v>
      </c>
      <c r="N61" s="61">
        <v>16</v>
      </c>
      <c r="O61" s="61" t="s">
        <v>136</v>
      </c>
      <c r="P61" s="61">
        <v>53</v>
      </c>
    </row>
    <row r="62" spans="1:16" ht="22.5" thickBot="1">
      <c r="A62" s="63"/>
      <c r="B62" s="64"/>
      <c r="C62" s="62" t="s">
        <v>60</v>
      </c>
      <c r="D62" s="62" t="s">
        <v>136</v>
      </c>
      <c r="E62" s="62" t="s">
        <v>136</v>
      </c>
      <c r="F62" s="62" t="s">
        <v>136</v>
      </c>
      <c r="G62" s="62" t="s">
        <v>136</v>
      </c>
      <c r="H62" s="62">
        <v>1</v>
      </c>
      <c r="I62" s="62" t="s">
        <v>136</v>
      </c>
      <c r="J62" s="62" t="s">
        <v>136</v>
      </c>
      <c r="K62" s="62">
        <v>1</v>
      </c>
      <c r="L62" s="62" t="s">
        <v>136</v>
      </c>
      <c r="M62" s="62" t="s">
        <v>136</v>
      </c>
      <c r="N62" s="62">
        <v>1</v>
      </c>
      <c r="O62" s="62" t="s">
        <v>136</v>
      </c>
      <c r="P62" s="62">
        <v>3</v>
      </c>
    </row>
    <row r="63" spans="1:16" ht="21.75">
      <c r="A63" s="63">
        <v>16</v>
      </c>
      <c r="B63" s="372" t="s">
        <v>312</v>
      </c>
      <c r="C63" s="162" t="s">
        <v>45</v>
      </c>
      <c r="D63" s="162">
        <v>2</v>
      </c>
      <c r="E63" s="162">
        <v>2</v>
      </c>
      <c r="F63" s="162" t="s">
        <v>136</v>
      </c>
      <c r="G63" s="162">
        <v>10</v>
      </c>
      <c r="H63" s="162">
        <v>1</v>
      </c>
      <c r="I63" s="162" t="s">
        <v>136</v>
      </c>
      <c r="J63" s="162">
        <v>14</v>
      </c>
      <c r="K63" s="162">
        <v>8</v>
      </c>
      <c r="L63" s="162" t="s">
        <v>136</v>
      </c>
      <c r="M63" s="162">
        <v>10</v>
      </c>
      <c r="N63" s="162">
        <v>6</v>
      </c>
      <c r="O63" s="162" t="s">
        <v>136</v>
      </c>
      <c r="P63" s="162">
        <f>D63+E63+G63+H63+J63+K63+M63+N63</f>
        <v>53</v>
      </c>
    </row>
    <row r="64" spans="1:16" ht="21.75">
      <c r="A64" s="63"/>
      <c r="B64" s="151"/>
      <c r="C64" s="162" t="s">
        <v>46</v>
      </c>
      <c r="D64" s="162">
        <v>3</v>
      </c>
      <c r="E64" s="162">
        <v>11</v>
      </c>
      <c r="F64" s="162" t="s">
        <v>136</v>
      </c>
      <c r="G64" s="162">
        <v>15</v>
      </c>
      <c r="H64" s="162">
        <v>10</v>
      </c>
      <c r="I64" s="162" t="s">
        <v>136</v>
      </c>
      <c r="J64" s="162">
        <v>5</v>
      </c>
      <c r="K64" s="162">
        <v>4</v>
      </c>
      <c r="L64" s="162" t="s">
        <v>136</v>
      </c>
      <c r="M64" s="162">
        <v>9</v>
      </c>
      <c r="N64" s="162">
        <v>2</v>
      </c>
      <c r="O64" s="162" t="s">
        <v>136</v>
      </c>
      <c r="P64" s="162">
        <f>D64+E64+G64+H64+J64+K64+M64+N64</f>
        <v>59</v>
      </c>
    </row>
    <row r="65" spans="1:16" ht="21.75">
      <c r="A65" s="63"/>
      <c r="B65" s="151"/>
      <c r="C65" s="162" t="s">
        <v>25</v>
      </c>
      <c r="D65" s="162">
        <v>5</v>
      </c>
      <c r="E65" s="162">
        <v>13</v>
      </c>
      <c r="F65" s="162" t="s">
        <v>136</v>
      </c>
      <c r="G65" s="162">
        <v>25</v>
      </c>
      <c r="H65" s="162">
        <v>11</v>
      </c>
      <c r="I65" s="162" t="s">
        <v>136</v>
      </c>
      <c r="J65" s="162">
        <v>19</v>
      </c>
      <c r="K65" s="162">
        <v>12</v>
      </c>
      <c r="L65" s="162" t="s">
        <v>136</v>
      </c>
      <c r="M65" s="162">
        <v>19</v>
      </c>
      <c r="N65" s="162">
        <v>8</v>
      </c>
      <c r="O65" s="162" t="s">
        <v>136</v>
      </c>
      <c r="P65" s="162">
        <f>D65+E65+G65+H65+J65+K65+M65+N65</f>
        <v>112</v>
      </c>
    </row>
    <row r="66" spans="1:16" ht="22.5" thickBot="1">
      <c r="A66" s="63"/>
      <c r="B66" s="395"/>
      <c r="C66" s="446" t="s">
        <v>60</v>
      </c>
      <c r="D66" s="639">
        <v>1</v>
      </c>
      <c r="E66" s="640"/>
      <c r="F66" s="641"/>
      <c r="G66" s="639">
        <v>1</v>
      </c>
      <c r="H66" s="640"/>
      <c r="I66" s="641"/>
      <c r="J66" s="639">
        <v>1</v>
      </c>
      <c r="K66" s="640"/>
      <c r="L66" s="641"/>
      <c r="M66" s="639">
        <v>1</v>
      </c>
      <c r="N66" s="640"/>
      <c r="O66" s="641"/>
      <c r="P66" s="446">
        <v>4</v>
      </c>
    </row>
    <row r="67" spans="1:16" ht="21.75">
      <c r="A67" s="63">
        <v>17</v>
      </c>
      <c r="B67" s="52" t="s">
        <v>319</v>
      </c>
      <c r="C67" s="162" t="s">
        <v>45</v>
      </c>
      <c r="D67" s="162">
        <v>5</v>
      </c>
      <c r="E67" s="162">
        <v>10</v>
      </c>
      <c r="F67" s="215" t="s">
        <v>136</v>
      </c>
      <c r="G67" s="162">
        <v>10</v>
      </c>
      <c r="H67" s="162">
        <v>26</v>
      </c>
      <c r="I67" s="215" t="s">
        <v>136</v>
      </c>
      <c r="J67" s="162">
        <v>8</v>
      </c>
      <c r="K67" s="162">
        <v>36</v>
      </c>
      <c r="L67" s="215" t="s">
        <v>136</v>
      </c>
      <c r="M67" s="162">
        <v>19</v>
      </c>
      <c r="N67" s="162">
        <v>26</v>
      </c>
      <c r="O67" s="215" t="s">
        <v>136</v>
      </c>
      <c r="P67" s="162">
        <v>140</v>
      </c>
    </row>
    <row r="68" spans="1:16" ht="21.75">
      <c r="A68" s="63"/>
      <c r="B68" s="151"/>
      <c r="C68" s="162" t="s">
        <v>46</v>
      </c>
      <c r="D68" s="162">
        <v>6</v>
      </c>
      <c r="E68" s="162">
        <v>7</v>
      </c>
      <c r="F68" s="215" t="s">
        <v>136</v>
      </c>
      <c r="G68" s="162">
        <v>16</v>
      </c>
      <c r="H68" s="162">
        <v>43</v>
      </c>
      <c r="I68" s="215" t="s">
        <v>136</v>
      </c>
      <c r="J68" s="162">
        <v>12</v>
      </c>
      <c r="K68" s="162">
        <v>25</v>
      </c>
      <c r="L68" s="215" t="s">
        <v>136</v>
      </c>
      <c r="M68" s="162">
        <v>10</v>
      </c>
      <c r="N68" s="162">
        <v>31</v>
      </c>
      <c r="O68" s="215" t="s">
        <v>136</v>
      </c>
      <c r="P68" s="162">
        <v>150</v>
      </c>
    </row>
    <row r="69" spans="1:16" ht="21.75">
      <c r="A69" s="63"/>
      <c r="B69" s="151"/>
      <c r="C69" s="162" t="s">
        <v>25</v>
      </c>
      <c r="D69" s="162">
        <v>11</v>
      </c>
      <c r="E69" s="162">
        <v>17</v>
      </c>
      <c r="F69" s="215" t="s">
        <v>136</v>
      </c>
      <c r="G69" s="162">
        <v>26</v>
      </c>
      <c r="H69" s="162">
        <v>69</v>
      </c>
      <c r="I69" s="215" t="s">
        <v>136</v>
      </c>
      <c r="J69" s="162">
        <v>20</v>
      </c>
      <c r="K69" s="162">
        <v>61</v>
      </c>
      <c r="L69" s="215" t="s">
        <v>136</v>
      </c>
      <c r="M69" s="162">
        <v>29</v>
      </c>
      <c r="N69" s="162">
        <v>57</v>
      </c>
      <c r="O69" s="215" t="s">
        <v>136</v>
      </c>
      <c r="P69" s="162">
        <v>290</v>
      </c>
    </row>
    <row r="70" spans="1:16" ht="22.5" thickBot="1">
      <c r="A70" s="63"/>
      <c r="B70" s="395"/>
      <c r="C70" s="446" t="s">
        <v>60</v>
      </c>
      <c r="D70" s="642" t="s">
        <v>136</v>
      </c>
      <c r="E70" s="640"/>
      <c r="F70" s="641"/>
      <c r="G70" s="639">
        <v>3</v>
      </c>
      <c r="H70" s="640"/>
      <c r="I70" s="641"/>
      <c r="J70" s="639">
        <v>3</v>
      </c>
      <c r="K70" s="640"/>
      <c r="L70" s="641"/>
      <c r="M70" s="639">
        <v>3</v>
      </c>
      <c r="N70" s="640"/>
      <c r="O70" s="641"/>
      <c r="P70" s="446">
        <v>9</v>
      </c>
    </row>
    <row r="71" spans="1:16" ht="21.75">
      <c r="A71" s="63">
        <v>18</v>
      </c>
      <c r="B71" s="55" t="s">
        <v>323</v>
      </c>
      <c r="C71" s="162" t="s">
        <v>45</v>
      </c>
      <c r="D71" s="162">
        <v>1</v>
      </c>
      <c r="E71" s="162">
        <v>8</v>
      </c>
      <c r="F71" s="162" t="s">
        <v>136</v>
      </c>
      <c r="G71" s="162">
        <v>6</v>
      </c>
      <c r="H71" s="162">
        <v>27</v>
      </c>
      <c r="I71" s="162" t="s">
        <v>136</v>
      </c>
      <c r="J71" s="162">
        <v>7</v>
      </c>
      <c r="K71" s="162">
        <v>23</v>
      </c>
      <c r="L71" s="162">
        <v>1</v>
      </c>
      <c r="M71" s="162">
        <v>13</v>
      </c>
      <c r="N71" s="162">
        <v>26</v>
      </c>
      <c r="O71" s="162" t="s">
        <v>136</v>
      </c>
      <c r="P71" s="162">
        <f>SUM(D71:O71)</f>
        <v>112</v>
      </c>
    </row>
    <row r="72" spans="1:16" ht="21.75">
      <c r="A72" s="63"/>
      <c r="B72" s="151"/>
      <c r="C72" s="162" t="s">
        <v>46</v>
      </c>
      <c r="D72" s="162">
        <v>7</v>
      </c>
      <c r="E72" s="162">
        <v>9</v>
      </c>
      <c r="F72" s="162" t="s">
        <v>136</v>
      </c>
      <c r="G72" s="162">
        <v>13</v>
      </c>
      <c r="H72" s="162">
        <v>30</v>
      </c>
      <c r="I72" s="162" t="s">
        <v>136</v>
      </c>
      <c r="J72" s="162">
        <v>22</v>
      </c>
      <c r="K72" s="162">
        <v>37</v>
      </c>
      <c r="L72" s="162" t="s">
        <v>136</v>
      </c>
      <c r="M72" s="162">
        <v>20</v>
      </c>
      <c r="N72" s="162">
        <v>22</v>
      </c>
      <c r="O72" s="162" t="s">
        <v>136</v>
      </c>
      <c r="P72" s="162">
        <f>SUM(D72:O72)</f>
        <v>160</v>
      </c>
    </row>
    <row r="73" spans="1:16" ht="21.75">
      <c r="A73" s="63"/>
      <c r="B73" s="151"/>
      <c r="C73" s="162" t="s">
        <v>25</v>
      </c>
      <c r="D73" s="162">
        <f>SUM(D71:D72)</f>
        <v>8</v>
      </c>
      <c r="E73" s="162">
        <f>SUM(E71:E72)</f>
        <v>17</v>
      </c>
      <c r="F73" s="162" t="s">
        <v>136</v>
      </c>
      <c r="G73" s="162">
        <f>SUM(G71:G72)</f>
        <v>19</v>
      </c>
      <c r="H73" s="162">
        <f>SUM(H71:H72)</f>
        <v>57</v>
      </c>
      <c r="I73" s="162" t="s">
        <v>136</v>
      </c>
      <c r="J73" s="162">
        <f>SUM(J71:J72)</f>
        <v>29</v>
      </c>
      <c r="K73" s="162">
        <f>SUM(K71:K72)</f>
        <v>60</v>
      </c>
      <c r="L73" s="162">
        <v>1</v>
      </c>
      <c r="M73" s="162">
        <f>SUM(M71:M72)</f>
        <v>33</v>
      </c>
      <c r="N73" s="162">
        <f>SUM(N71:N72)</f>
        <v>48</v>
      </c>
      <c r="O73" s="162" t="s">
        <v>136</v>
      </c>
      <c r="P73" s="162">
        <f>SUM(D73:O73)</f>
        <v>272</v>
      </c>
    </row>
    <row r="74" spans="1:16" ht="22.5" thickBot="1">
      <c r="A74" s="63"/>
      <c r="B74" s="395"/>
      <c r="C74" s="446" t="s">
        <v>60</v>
      </c>
      <c r="D74" s="446" t="s">
        <v>136</v>
      </c>
      <c r="E74" s="446" t="s">
        <v>136</v>
      </c>
      <c r="F74" s="446" t="s">
        <v>136</v>
      </c>
      <c r="G74" s="639">
        <v>4</v>
      </c>
      <c r="H74" s="640"/>
      <c r="I74" s="641"/>
      <c r="J74" s="639">
        <v>3</v>
      </c>
      <c r="K74" s="640"/>
      <c r="L74" s="641"/>
      <c r="M74" s="639">
        <v>3</v>
      </c>
      <c r="N74" s="640"/>
      <c r="O74" s="641"/>
      <c r="P74" s="446">
        <v>10</v>
      </c>
    </row>
    <row r="75" spans="1:16" ht="21.75">
      <c r="A75" s="63">
        <v>19</v>
      </c>
      <c r="B75" s="52" t="s">
        <v>328</v>
      </c>
      <c r="C75" s="162" t="s">
        <v>45</v>
      </c>
      <c r="D75" s="215" t="s">
        <v>136</v>
      </c>
      <c r="E75" s="215" t="s">
        <v>136</v>
      </c>
      <c r="F75" s="215" t="s">
        <v>136</v>
      </c>
      <c r="G75" s="162">
        <v>12</v>
      </c>
      <c r="H75" s="162">
        <v>1</v>
      </c>
      <c r="I75" s="215" t="s">
        <v>136</v>
      </c>
      <c r="J75" s="162">
        <f>14+10+5</f>
        <v>29</v>
      </c>
      <c r="K75" s="162">
        <f>6+7+10</f>
        <v>23</v>
      </c>
      <c r="L75" s="215" t="s">
        <v>136</v>
      </c>
      <c r="M75" s="162">
        <f>12+5</f>
        <v>17</v>
      </c>
      <c r="N75" s="162">
        <f>6+4</f>
        <v>10</v>
      </c>
      <c r="O75" s="215" t="s">
        <v>136</v>
      </c>
      <c r="P75" s="162">
        <f>SUM(D75:O75)</f>
        <v>92</v>
      </c>
    </row>
    <row r="76" spans="1:16" ht="21.75">
      <c r="A76" s="63"/>
      <c r="B76" s="151"/>
      <c r="C76" s="162" t="s">
        <v>46</v>
      </c>
      <c r="D76" s="215" t="s">
        <v>136</v>
      </c>
      <c r="E76" s="215" t="s">
        <v>136</v>
      </c>
      <c r="F76" s="215" t="s">
        <v>136</v>
      </c>
      <c r="G76" s="162">
        <v>20</v>
      </c>
      <c r="H76" s="162">
        <v>7</v>
      </c>
      <c r="I76" s="215" t="s">
        <v>136</v>
      </c>
      <c r="J76" s="162">
        <f>13+11+8</f>
        <v>32</v>
      </c>
      <c r="K76" s="162">
        <f>7+12+4</f>
        <v>23</v>
      </c>
      <c r="L76" s="215" t="s">
        <v>136</v>
      </c>
      <c r="M76" s="162">
        <f>6+5</f>
        <v>11</v>
      </c>
      <c r="N76" s="162">
        <f>11+5</f>
        <v>16</v>
      </c>
      <c r="O76" s="215" t="s">
        <v>136</v>
      </c>
      <c r="P76" s="162">
        <f>SUM(D76:O76)</f>
        <v>109</v>
      </c>
    </row>
    <row r="77" spans="1:16" ht="21.75">
      <c r="A77" s="63"/>
      <c r="B77" s="151"/>
      <c r="C77" s="162" t="s">
        <v>25</v>
      </c>
      <c r="D77" s="215" t="s">
        <v>136</v>
      </c>
      <c r="E77" s="215" t="s">
        <v>136</v>
      </c>
      <c r="F77" s="215" t="s">
        <v>136</v>
      </c>
      <c r="G77" s="162">
        <f>SUM(G75:G76)</f>
        <v>32</v>
      </c>
      <c r="H77" s="162">
        <f>SUM(H75:H76)</f>
        <v>8</v>
      </c>
      <c r="I77" s="215" t="s">
        <v>136</v>
      </c>
      <c r="J77" s="162">
        <f>SUM(J75:J76)</f>
        <v>61</v>
      </c>
      <c r="K77" s="162">
        <f>SUM(K75:K76)</f>
        <v>46</v>
      </c>
      <c r="L77" s="215" t="s">
        <v>136</v>
      </c>
      <c r="M77" s="162">
        <f>SUM(M75:M76)</f>
        <v>28</v>
      </c>
      <c r="N77" s="162">
        <f>SUM(N75:N76)</f>
        <v>26</v>
      </c>
      <c r="O77" s="215" t="s">
        <v>136</v>
      </c>
      <c r="P77" s="162">
        <f>SUM(D77:O77)</f>
        <v>201</v>
      </c>
    </row>
    <row r="78" spans="1:16" ht="22.5" thickBot="1">
      <c r="A78" s="63"/>
      <c r="B78" s="395"/>
      <c r="C78" s="446" t="s">
        <v>60</v>
      </c>
      <c r="D78" s="447" t="s">
        <v>136</v>
      </c>
      <c r="E78" s="447" t="s">
        <v>136</v>
      </c>
      <c r="F78" s="447" t="s">
        <v>136</v>
      </c>
      <c r="G78" s="639">
        <v>1</v>
      </c>
      <c r="H78" s="640"/>
      <c r="I78" s="641"/>
      <c r="J78" s="639">
        <v>3</v>
      </c>
      <c r="K78" s="640"/>
      <c r="L78" s="641"/>
      <c r="M78" s="643">
        <v>2</v>
      </c>
      <c r="N78" s="643"/>
      <c r="O78" s="643"/>
      <c r="P78" s="446">
        <v>6</v>
      </c>
    </row>
    <row r="79" spans="1:16" ht="21.75">
      <c r="A79" s="63">
        <v>20</v>
      </c>
      <c r="B79" s="372" t="s">
        <v>333</v>
      </c>
      <c r="C79" s="200" t="s">
        <v>45</v>
      </c>
      <c r="D79" s="448" t="s">
        <v>136</v>
      </c>
      <c r="E79" s="448" t="s">
        <v>136</v>
      </c>
      <c r="F79" s="448" t="s">
        <v>136</v>
      </c>
      <c r="G79" s="200">
        <v>21</v>
      </c>
      <c r="H79" s="200">
        <v>24</v>
      </c>
      <c r="I79" s="448">
        <f>SUM(G79:H79)</f>
        <v>45</v>
      </c>
      <c r="J79" s="200">
        <v>14</v>
      </c>
      <c r="K79" s="200">
        <v>9</v>
      </c>
      <c r="L79" s="448">
        <f>SUM(J79:K79)</f>
        <v>23</v>
      </c>
      <c r="M79" s="200">
        <v>22</v>
      </c>
      <c r="N79" s="200">
        <v>25</v>
      </c>
      <c r="O79" s="448">
        <f>SUM(M79:N79)</f>
        <v>47</v>
      </c>
      <c r="P79" s="200">
        <v>115</v>
      </c>
    </row>
    <row r="80" spans="1:16" ht="21.75">
      <c r="A80" s="63"/>
      <c r="B80" s="151"/>
      <c r="C80" s="162" t="s">
        <v>46</v>
      </c>
      <c r="D80" s="215" t="s">
        <v>136</v>
      </c>
      <c r="E80" s="215" t="s">
        <v>136</v>
      </c>
      <c r="F80" s="215" t="s">
        <v>136</v>
      </c>
      <c r="G80" s="162">
        <v>22</v>
      </c>
      <c r="H80" s="162">
        <v>13</v>
      </c>
      <c r="I80" s="215">
        <f>SUM(G80:H80)</f>
        <v>35</v>
      </c>
      <c r="J80" s="162">
        <v>3</v>
      </c>
      <c r="K80" s="162">
        <v>14</v>
      </c>
      <c r="L80" s="215">
        <f>SUM(J80:K80)</f>
        <v>17</v>
      </c>
      <c r="M80" s="162">
        <v>24</v>
      </c>
      <c r="N80" s="162">
        <v>9</v>
      </c>
      <c r="O80" s="215">
        <f>SUM(M80:N80)</f>
        <v>33</v>
      </c>
      <c r="P80" s="162">
        <v>85</v>
      </c>
    </row>
    <row r="81" spans="1:16" ht="21.75">
      <c r="A81" s="63"/>
      <c r="B81" s="151"/>
      <c r="C81" s="162" t="s">
        <v>25</v>
      </c>
      <c r="D81" s="215" t="s">
        <v>136</v>
      </c>
      <c r="E81" s="215" t="s">
        <v>136</v>
      </c>
      <c r="F81" s="215" t="s">
        <v>136</v>
      </c>
      <c r="G81" s="162">
        <v>43</v>
      </c>
      <c r="H81" s="162">
        <v>37</v>
      </c>
      <c r="I81" s="215">
        <f>SUM(G81:H81)</f>
        <v>80</v>
      </c>
      <c r="J81" s="162">
        <f>SUM(J79:J80)</f>
        <v>17</v>
      </c>
      <c r="K81" s="162">
        <v>23</v>
      </c>
      <c r="L81" s="215">
        <f>SUM(J81:K81)</f>
        <v>40</v>
      </c>
      <c r="M81" s="162">
        <f>SUM(M79:M80)</f>
        <v>46</v>
      </c>
      <c r="N81" s="162">
        <f>SUM(N79:N80)</f>
        <v>34</v>
      </c>
      <c r="O81" s="215">
        <f>SUM(M81:N81)</f>
        <v>80</v>
      </c>
      <c r="P81" s="162">
        <f>SUM(P79:P80)</f>
        <v>200</v>
      </c>
    </row>
    <row r="82" spans="1:16" ht="22.5" thickBot="1">
      <c r="A82" s="63"/>
      <c r="B82" s="395"/>
      <c r="C82" s="446" t="s">
        <v>60</v>
      </c>
      <c r="D82" s="447" t="s">
        <v>136</v>
      </c>
      <c r="E82" s="447" t="s">
        <v>136</v>
      </c>
      <c r="F82" s="447" t="s">
        <v>136</v>
      </c>
      <c r="G82" s="639">
        <v>2</v>
      </c>
      <c r="H82" s="640"/>
      <c r="I82" s="641"/>
      <c r="J82" s="639">
        <v>1</v>
      </c>
      <c r="K82" s="640"/>
      <c r="L82" s="641"/>
      <c r="M82" s="639">
        <v>2</v>
      </c>
      <c r="N82" s="640"/>
      <c r="O82" s="641"/>
      <c r="P82" s="446">
        <v>5</v>
      </c>
    </row>
    <row r="83" spans="1:16" ht="21.75">
      <c r="A83" s="63">
        <v>21</v>
      </c>
      <c r="B83" s="372" t="s">
        <v>336</v>
      </c>
      <c r="C83" s="200" t="s">
        <v>45</v>
      </c>
      <c r="D83" s="200" t="s">
        <v>114</v>
      </c>
      <c r="E83" s="200" t="s">
        <v>114</v>
      </c>
      <c r="F83" s="200" t="s">
        <v>114</v>
      </c>
      <c r="G83" s="200" t="s">
        <v>114</v>
      </c>
      <c r="H83" s="200">
        <v>93</v>
      </c>
      <c r="I83" s="200" t="s">
        <v>114</v>
      </c>
      <c r="J83" s="200" t="s">
        <v>114</v>
      </c>
      <c r="K83" s="200">
        <v>77</v>
      </c>
      <c r="L83" s="200" t="s">
        <v>114</v>
      </c>
      <c r="M83" s="200" t="s">
        <v>114</v>
      </c>
      <c r="N83" s="200">
        <v>73</v>
      </c>
      <c r="O83" s="200" t="s">
        <v>114</v>
      </c>
      <c r="P83" s="200">
        <v>243</v>
      </c>
    </row>
    <row r="84" spans="1:16" ht="21.75">
      <c r="A84" s="63"/>
      <c r="B84" s="151"/>
      <c r="C84" s="162" t="s">
        <v>46</v>
      </c>
      <c r="D84" s="162" t="s">
        <v>114</v>
      </c>
      <c r="E84" s="162" t="s">
        <v>114</v>
      </c>
      <c r="F84" s="162" t="s">
        <v>114</v>
      </c>
      <c r="G84" s="162" t="s">
        <v>114</v>
      </c>
      <c r="H84" s="162">
        <v>67</v>
      </c>
      <c r="I84" s="162" t="s">
        <v>114</v>
      </c>
      <c r="J84" s="162" t="s">
        <v>114</v>
      </c>
      <c r="K84" s="162">
        <v>83</v>
      </c>
      <c r="L84" s="162" t="s">
        <v>114</v>
      </c>
      <c r="M84" s="162" t="s">
        <v>114</v>
      </c>
      <c r="N84" s="162">
        <v>47</v>
      </c>
      <c r="O84" s="162" t="s">
        <v>114</v>
      </c>
      <c r="P84" s="162">
        <v>197</v>
      </c>
    </row>
    <row r="85" spans="1:16" ht="21.75">
      <c r="A85" s="63"/>
      <c r="B85" s="151"/>
      <c r="C85" s="162" t="s">
        <v>25</v>
      </c>
      <c r="D85" s="162" t="s">
        <v>114</v>
      </c>
      <c r="E85" s="162" t="s">
        <v>114</v>
      </c>
      <c r="F85" s="162" t="s">
        <v>114</v>
      </c>
      <c r="G85" s="162" t="s">
        <v>114</v>
      </c>
      <c r="H85" s="162">
        <v>160</v>
      </c>
      <c r="I85" s="162" t="s">
        <v>114</v>
      </c>
      <c r="J85" s="162" t="s">
        <v>114</v>
      </c>
      <c r="K85" s="162">
        <v>160</v>
      </c>
      <c r="L85" s="162" t="s">
        <v>114</v>
      </c>
      <c r="M85" s="162" t="s">
        <v>114</v>
      </c>
      <c r="N85" s="162">
        <v>120</v>
      </c>
      <c r="O85" s="162" t="s">
        <v>114</v>
      </c>
      <c r="P85" s="162">
        <v>440</v>
      </c>
    </row>
    <row r="86" spans="1:16" ht="22.5" thickBot="1">
      <c r="A86" s="63"/>
      <c r="B86" s="395"/>
      <c r="C86" s="446" t="s">
        <v>60</v>
      </c>
      <c r="D86" s="446" t="s">
        <v>114</v>
      </c>
      <c r="E86" s="446" t="s">
        <v>114</v>
      </c>
      <c r="F86" s="446" t="s">
        <v>114</v>
      </c>
      <c r="G86" s="639">
        <v>4</v>
      </c>
      <c r="H86" s="640"/>
      <c r="I86" s="641"/>
      <c r="J86" s="639">
        <v>4</v>
      </c>
      <c r="K86" s="640"/>
      <c r="L86" s="641"/>
      <c r="M86" s="639">
        <v>3</v>
      </c>
      <c r="N86" s="640"/>
      <c r="O86" s="641"/>
      <c r="P86" s="446">
        <v>11</v>
      </c>
    </row>
    <row r="87" spans="1:16" ht="21.75">
      <c r="A87" s="63">
        <v>22</v>
      </c>
      <c r="B87" s="57" t="s">
        <v>402</v>
      </c>
      <c r="C87" s="61" t="s">
        <v>45</v>
      </c>
      <c r="D87" s="61">
        <v>1</v>
      </c>
      <c r="E87" s="61">
        <v>5</v>
      </c>
      <c r="F87" s="61">
        <v>0</v>
      </c>
      <c r="G87" s="61">
        <v>8</v>
      </c>
      <c r="H87" s="61">
        <v>20</v>
      </c>
      <c r="I87" s="61">
        <v>0</v>
      </c>
      <c r="J87" s="61">
        <v>0</v>
      </c>
      <c r="K87" s="61">
        <v>22</v>
      </c>
      <c r="L87" s="61">
        <v>0</v>
      </c>
      <c r="M87" s="61">
        <v>4</v>
      </c>
      <c r="N87" s="61">
        <v>34</v>
      </c>
      <c r="O87" s="61">
        <v>0</v>
      </c>
      <c r="P87" s="61">
        <f>SUM(D87:O87)</f>
        <v>94</v>
      </c>
    </row>
    <row r="88" spans="1:16" ht="21.75">
      <c r="A88" s="63"/>
      <c r="B88" s="63"/>
      <c r="C88" s="61" t="s">
        <v>46</v>
      </c>
      <c r="D88" s="61">
        <v>3</v>
      </c>
      <c r="E88" s="61">
        <v>5</v>
      </c>
      <c r="F88" s="61">
        <v>0</v>
      </c>
      <c r="G88" s="61">
        <v>4</v>
      </c>
      <c r="H88" s="61">
        <v>22</v>
      </c>
      <c r="I88" s="61">
        <v>0</v>
      </c>
      <c r="J88" s="61">
        <v>8</v>
      </c>
      <c r="K88" s="61">
        <v>29</v>
      </c>
      <c r="L88" s="61">
        <v>0</v>
      </c>
      <c r="M88" s="61">
        <v>5</v>
      </c>
      <c r="N88" s="61">
        <v>33</v>
      </c>
      <c r="O88" s="61">
        <v>0</v>
      </c>
      <c r="P88" s="61">
        <f>SUM(D88:O88)</f>
        <v>109</v>
      </c>
    </row>
    <row r="89" spans="1:16" ht="21.75">
      <c r="A89" s="63"/>
      <c r="B89" s="63"/>
      <c r="C89" s="61" t="s">
        <v>25</v>
      </c>
      <c r="D89" s="61">
        <f>D87+D88</f>
        <v>4</v>
      </c>
      <c r="E89" s="61">
        <f aca="true" t="shared" si="0" ref="E89:P89">E87+E88</f>
        <v>10</v>
      </c>
      <c r="F89" s="61">
        <f t="shared" si="0"/>
        <v>0</v>
      </c>
      <c r="G89" s="61">
        <f t="shared" si="0"/>
        <v>12</v>
      </c>
      <c r="H89" s="61">
        <f t="shared" si="0"/>
        <v>42</v>
      </c>
      <c r="I89" s="61">
        <f t="shared" si="0"/>
        <v>0</v>
      </c>
      <c r="J89" s="61">
        <f t="shared" si="0"/>
        <v>8</v>
      </c>
      <c r="K89" s="61">
        <f t="shared" si="0"/>
        <v>51</v>
      </c>
      <c r="L89" s="61">
        <f t="shared" si="0"/>
        <v>0</v>
      </c>
      <c r="M89" s="61">
        <f t="shared" si="0"/>
        <v>9</v>
      </c>
      <c r="N89" s="61">
        <f t="shared" si="0"/>
        <v>67</v>
      </c>
      <c r="O89" s="61">
        <f t="shared" si="0"/>
        <v>0</v>
      </c>
      <c r="P89" s="61">
        <f t="shared" si="0"/>
        <v>203</v>
      </c>
    </row>
    <row r="90" spans="1:16" ht="22.5" thickBot="1">
      <c r="A90" s="63"/>
      <c r="B90" s="64"/>
      <c r="C90" s="62" t="s">
        <v>60</v>
      </c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</row>
    <row r="91" spans="1:16" ht="21.75">
      <c r="A91" s="63">
        <v>23</v>
      </c>
      <c r="B91" s="217" t="s">
        <v>412</v>
      </c>
      <c r="C91" s="449" t="s">
        <v>45</v>
      </c>
      <c r="D91" s="450">
        <v>0</v>
      </c>
      <c r="E91" s="450">
        <v>0</v>
      </c>
      <c r="F91" s="450">
        <v>0</v>
      </c>
      <c r="G91" s="450">
        <v>7</v>
      </c>
      <c r="H91" s="450">
        <v>26</v>
      </c>
      <c r="I91" s="450">
        <v>0</v>
      </c>
      <c r="J91" s="450">
        <v>8</v>
      </c>
      <c r="K91" s="450">
        <v>46</v>
      </c>
      <c r="L91" s="450">
        <v>0</v>
      </c>
      <c r="M91" s="450">
        <v>8</v>
      </c>
      <c r="N91" s="450">
        <v>50</v>
      </c>
      <c r="O91" s="450">
        <v>0</v>
      </c>
      <c r="P91" s="459">
        <v>145</v>
      </c>
    </row>
    <row r="92" spans="1:16" ht="21.75">
      <c r="A92" s="63"/>
      <c r="B92" s="396"/>
      <c r="C92" s="449" t="s">
        <v>46</v>
      </c>
      <c r="D92" s="450">
        <v>0</v>
      </c>
      <c r="E92" s="450">
        <v>0</v>
      </c>
      <c r="F92" s="450">
        <v>0</v>
      </c>
      <c r="G92" s="450">
        <v>9</v>
      </c>
      <c r="H92" s="450">
        <v>26</v>
      </c>
      <c r="I92" s="450">
        <v>0</v>
      </c>
      <c r="J92" s="450">
        <v>5</v>
      </c>
      <c r="K92" s="450">
        <v>40</v>
      </c>
      <c r="L92" s="450">
        <v>0</v>
      </c>
      <c r="M92" s="450">
        <v>6</v>
      </c>
      <c r="N92" s="450">
        <v>48</v>
      </c>
      <c r="O92" s="450">
        <v>0</v>
      </c>
      <c r="P92" s="459">
        <v>134</v>
      </c>
    </row>
    <row r="93" spans="1:16" ht="21.75">
      <c r="A93" s="63"/>
      <c r="B93" s="396"/>
      <c r="C93" s="449" t="s">
        <v>25</v>
      </c>
      <c r="D93" s="450">
        <f aca="true" t="shared" si="1" ref="D93:P93">D91+D92</f>
        <v>0</v>
      </c>
      <c r="E93" s="450">
        <f t="shared" si="1"/>
        <v>0</v>
      </c>
      <c r="F93" s="450">
        <f t="shared" si="1"/>
        <v>0</v>
      </c>
      <c r="G93" s="450">
        <f t="shared" si="1"/>
        <v>16</v>
      </c>
      <c r="H93" s="450">
        <f t="shared" si="1"/>
        <v>52</v>
      </c>
      <c r="I93" s="450">
        <f t="shared" si="1"/>
        <v>0</v>
      </c>
      <c r="J93" s="450">
        <f t="shared" si="1"/>
        <v>13</v>
      </c>
      <c r="K93" s="450">
        <f t="shared" si="1"/>
        <v>86</v>
      </c>
      <c r="L93" s="450">
        <f t="shared" si="1"/>
        <v>0</v>
      </c>
      <c r="M93" s="450">
        <f t="shared" si="1"/>
        <v>14</v>
      </c>
      <c r="N93" s="450">
        <f t="shared" si="1"/>
        <v>98</v>
      </c>
      <c r="O93" s="450">
        <f t="shared" si="1"/>
        <v>0</v>
      </c>
      <c r="P93" s="450">
        <f t="shared" si="1"/>
        <v>279</v>
      </c>
    </row>
    <row r="94" spans="1:16" ht="22.5" thickBot="1">
      <c r="A94" s="63"/>
      <c r="B94" s="397"/>
      <c r="C94" s="451" t="s">
        <v>60</v>
      </c>
      <c r="D94" s="644">
        <v>0</v>
      </c>
      <c r="E94" s="645"/>
      <c r="F94" s="646"/>
      <c r="G94" s="644">
        <v>2</v>
      </c>
      <c r="H94" s="645"/>
      <c r="I94" s="646"/>
      <c r="J94" s="644">
        <v>3</v>
      </c>
      <c r="K94" s="645"/>
      <c r="L94" s="646"/>
      <c r="M94" s="644">
        <v>3</v>
      </c>
      <c r="N94" s="645"/>
      <c r="O94" s="646"/>
      <c r="P94" s="460">
        <v>8</v>
      </c>
    </row>
    <row r="95" spans="1:16" ht="21.75">
      <c r="A95" s="63">
        <v>24</v>
      </c>
      <c r="B95" s="452" t="s">
        <v>416</v>
      </c>
      <c r="C95" s="449" t="s">
        <v>45</v>
      </c>
      <c r="D95" s="450">
        <v>0</v>
      </c>
      <c r="E95" s="450">
        <v>0</v>
      </c>
      <c r="F95" s="450">
        <v>0</v>
      </c>
      <c r="G95" s="450">
        <v>0</v>
      </c>
      <c r="H95" s="450">
        <v>25</v>
      </c>
      <c r="I95" s="450">
        <v>0</v>
      </c>
      <c r="J95" s="450">
        <v>0</v>
      </c>
      <c r="K95" s="450">
        <v>14</v>
      </c>
      <c r="L95" s="450">
        <v>0</v>
      </c>
      <c r="M95" s="450">
        <v>0</v>
      </c>
      <c r="N95" s="450">
        <v>0</v>
      </c>
      <c r="O95" s="450">
        <v>0</v>
      </c>
      <c r="P95" s="459">
        <v>39</v>
      </c>
    </row>
    <row r="96" spans="1:16" ht="21.75">
      <c r="A96" s="63"/>
      <c r="B96" s="396"/>
      <c r="C96" s="449" t="s">
        <v>46</v>
      </c>
      <c r="D96" s="450">
        <v>0</v>
      </c>
      <c r="E96" s="450">
        <v>0</v>
      </c>
      <c r="F96" s="450">
        <v>0</v>
      </c>
      <c r="G96" s="450">
        <v>0</v>
      </c>
      <c r="H96" s="450">
        <v>14</v>
      </c>
      <c r="I96" s="450">
        <v>0</v>
      </c>
      <c r="J96" s="450">
        <v>0</v>
      </c>
      <c r="K96" s="450">
        <v>9</v>
      </c>
      <c r="L96" s="450">
        <v>0</v>
      </c>
      <c r="M96" s="450">
        <v>0</v>
      </c>
      <c r="N96" s="450">
        <v>0</v>
      </c>
      <c r="O96" s="450">
        <v>0</v>
      </c>
      <c r="P96" s="459">
        <v>24</v>
      </c>
    </row>
    <row r="97" spans="1:16" ht="21.75">
      <c r="A97" s="63"/>
      <c r="B97" s="396"/>
      <c r="C97" s="449" t="s">
        <v>25</v>
      </c>
      <c r="D97" s="450">
        <f aca="true" t="shared" si="2" ref="D97:P97">D95+D96</f>
        <v>0</v>
      </c>
      <c r="E97" s="450">
        <f t="shared" si="2"/>
        <v>0</v>
      </c>
      <c r="F97" s="450">
        <f t="shared" si="2"/>
        <v>0</v>
      </c>
      <c r="G97" s="450">
        <f t="shared" si="2"/>
        <v>0</v>
      </c>
      <c r="H97" s="450">
        <f t="shared" si="2"/>
        <v>39</v>
      </c>
      <c r="I97" s="450">
        <f t="shared" si="2"/>
        <v>0</v>
      </c>
      <c r="J97" s="450">
        <f t="shared" si="2"/>
        <v>0</v>
      </c>
      <c r="K97" s="450">
        <f t="shared" si="2"/>
        <v>23</v>
      </c>
      <c r="L97" s="450">
        <f t="shared" si="2"/>
        <v>0</v>
      </c>
      <c r="M97" s="450">
        <f t="shared" si="2"/>
        <v>0</v>
      </c>
      <c r="N97" s="450">
        <f t="shared" si="2"/>
        <v>0</v>
      </c>
      <c r="O97" s="450">
        <f t="shared" si="2"/>
        <v>0</v>
      </c>
      <c r="P97" s="450">
        <f t="shared" si="2"/>
        <v>63</v>
      </c>
    </row>
    <row r="98" spans="1:16" ht="22.5" thickBot="1">
      <c r="A98" s="63"/>
      <c r="B98" s="397"/>
      <c r="C98" s="451" t="s">
        <v>60</v>
      </c>
      <c r="D98" s="644">
        <v>0</v>
      </c>
      <c r="E98" s="645"/>
      <c r="F98" s="646"/>
      <c r="G98" s="644">
        <v>2</v>
      </c>
      <c r="H98" s="645"/>
      <c r="I98" s="646"/>
      <c r="J98" s="644">
        <v>1</v>
      </c>
      <c r="K98" s="645"/>
      <c r="L98" s="646"/>
      <c r="M98" s="644" t="s">
        <v>136</v>
      </c>
      <c r="N98" s="645"/>
      <c r="O98" s="646"/>
      <c r="P98" s="460">
        <v>3</v>
      </c>
    </row>
    <row r="99" spans="1:16" ht="21.75">
      <c r="A99" s="63">
        <v>25</v>
      </c>
      <c r="B99" s="453" t="s">
        <v>407</v>
      </c>
      <c r="C99" s="61" t="s">
        <v>45</v>
      </c>
      <c r="D99" s="61">
        <v>4</v>
      </c>
      <c r="E99" s="61">
        <v>13</v>
      </c>
      <c r="F99" s="61" t="s">
        <v>114</v>
      </c>
      <c r="G99" s="61">
        <v>12</v>
      </c>
      <c r="H99" s="61">
        <v>46</v>
      </c>
      <c r="I99" s="61" t="s">
        <v>114</v>
      </c>
      <c r="J99" s="61">
        <v>16</v>
      </c>
      <c r="K99" s="61">
        <v>31</v>
      </c>
      <c r="L99" s="61" t="s">
        <v>114</v>
      </c>
      <c r="M99" s="61">
        <v>9</v>
      </c>
      <c r="N99" s="61">
        <v>49</v>
      </c>
      <c r="O99" s="61" t="s">
        <v>114</v>
      </c>
      <c r="P99" s="61">
        <f>SUM(D99:O99)</f>
        <v>180</v>
      </c>
    </row>
    <row r="100" spans="1:16" ht="21.75">
      <c r="A100" s="63"/>
      <c r="B100" s="63"/>
      <c r="C100" s="61" t="s">
        <v>46</v>
      </c>
      <c r="D100" s="61">
        <v>3</v>
      </c>
      <c r="E100" s="61">
        <v>10</v>
      </c>
      <c r="F100" s="61" t="s">
        <v>114</v>
      </c>
      <c r="G100" s="61">
        <v>17</v>
      </c>
      <c r="H100" s="61">
        <v>48</v>
      </c>
      <c r="I100" s="61" t="s">
        <v>114</v>
      </c>
      <c r="J100" s="61">
        <v>11</v>
      </c>
      <c r="K100" s="61">
        <v>42</v>
      </c>
      <c r="L100" s="61" t="s">
        <v>114</v>
      </c>
      <c r="M100" s="61">
        <v>11</v>
      </c>
      <c r="N100" s="61">
        <v>36</v>
      </c>
      <c r="O100" s="61" t="s">
        <v>114</v>
      </c>
      <c r="P100" s="61">
        <f>SUM(D100:O100)</f>
        <v>178</v>
      </c>
    </row>
    <row r="101" spans="1:16" ht="21.75">
      <c r="A101" s="63"/>
      <c r="B101" s="63"/>
      <c r="C101" s="61" t="s">
        <v>25</v>
      </c>
      <c r="D101" s="61">
        <v>7</v>
      </c>
      <c r="E101" s="61">
        <v>23</v>
      </c>
      <c r="F101" s="61" t="s">
        <v>114</v>
      </c>
      <c r="G101" s="61">
        <v>29</v>
      </c>
      <c r="H101" s="61">
        <v>94</v>
      </c>
      <c r="I101" s="61" t="s">
        <v>114</v>
      </c>
      <c r="J101" s="61">
        <v>27</v>
      </c>
      <c r="K101" s="61">
        <v>73</v>
      </c>
      <c r="L101" s="61" t="s">
        <v>114</v>
      </c>
      <c r="M101" s="61">
        <v>20</v>
      </c>
      <c r="N101" s="61">
        <v>85</v>
      </c>
      <c r="O101" s="61" t="s">
        <v>114</v>
      </c>
      <c r="P101" s="61">
        <f>SUM(D101:O101)</f>
        <v>358</v>
      </c>
    </row>
    <row r="102" spans="1:16" ht="22.5" thickBot="1">
      <c r="A102" s="63"/>
      <c r="B102" s="64"/>
      <c r="C102" s="62" t="s">
        <v>60</v>
      </c>
      <c r="D102" s="647">
        <v>1</v>
      </c>
      <c r="E102" s="648"/>
      <c r="F102" s="649"/>
      <c r="G102" s="647">
        <v>3</v>
      </c>
      <c r="H102" s="648"/>
      <c r="I102" s="649"/>
      <c r="J102" s="647">
        <v>3</v>
      </c>
      <c r="K102" s="648"/>
      <c r="L102" s="649"/>
      <c r="M102" s="647">
        <v>3</v>
      </c>
      <c r="N102" s="648"/>
      <c r="O102" s="649"/>
      <c r="P102" s="62">
        <f>SUM(D102:O102)</f>
        <v>10</v>
      </c>
    </row>
    <row r="103" spans="1:16" ht="21.75">
      <c r="A103" s="61">
        <v>26</v>
      </c>
      <c r="B103" s="398" t="s">
        <v>480</v>
      </c>
      <c r="C103" s="180" t="s">
        <v>45</v>
      </c>
      <c r="D103" s="200" t="s">
        <v>114</v>
      </c>
      <c r="E103" s="200" t="s">
        <v>114</v>
      </c>
      <c r="F103" s="200" t="s">
        <v>114</v>
      </c>
      <c r="G103" s="200" t="s">
        <v>114</v>
      </c>
      <c r="H103" s="73">
        <v>22</v>
      </c>
      <c r="I103" s="200" t="s">
        <v>114</v>
      </c>
      <c r="J103" s="200" t="s">
        <v>114</v>
      </c>
      <c r="K103" s="73">
        <v>18</v>
      </c>
      <c r="L103" s="200" t="s">
        <v>114</v>
      </c>
      <c r="M103" s="200" t="s">
        <v>114</v>
      </c>
      <c r="N103" s="73">
        <v>8</v>
      </c>
      <c r="O103" s="73"/>
      <c r="P103" s="184">
        <v>48</v>
      </c>
    </row>
    <row r="104" spans="1:16" ht="21.75">
      <c r="A104" s="63"/>
      <c r="B104" s="63"/>
      <c r="C104" s="61" t="s">
        <v>46</v>
      </c>
      <c r="D104" s="162" t="s">
        <v>114</v>
      </c>
      <c r="E104" s="162" t="s">
        <v>114</v>
      </c>
      <c r="F104" s="162" t="s">
        <v>114</v>
      </c>
      <c r="G104" s="162" t="s">
        <v>114</v>
      </c>
      <c r="H104" s="61">
        <v>31</v>
      </c>
      <c r="I104" s="162" t="s">
        <v>114</v>
      </c>
      <c r="J104" s="162" t="s">
        <v>114</v>
      </c>
      <c r="K104" s="61">
        <v>13</v>
      </c>
      <c r="L104" s="162" t="s">
        <v>114</v>
      </c>
      <c r="M104" s="162" t="s">
        <v>114</v>
      </c>
      <c r="N104" s="61">
        <v>14</v>
      </c>
      <c r="O104" s="61"/>
      <c r="P104" s="182">
        <v>58</v>
      </c>
    </row>
    <row r="105" spans="1:16" ht="21.75">
      <c r="A105" s="63"/>
      <c r="B105" s="63"/>
      <c r="C105" s="61" t="s">
        <v>25</v>
      </c>
      <c r="D105" s="162" t="s">
        <v>114</v>
      </c>
      <c r="E105" s="162" t="s">
        <v>114</v>
      </c>
      <c r="F105" s="162" t="s">
        <v>114</v>
      </c>
      <c r="G105" s="162" t="s">
        <v>114</v>
      </c>
      <c r="H105" s="61">
        <v>53</v>
      </c>
      <c r="I105" s="162" t="s">
        <v>114</v>
      </c>
      <c r="J105" s="162" t="s">
        <v>114</v>
      </c>
      <c r="K105" s="61">
        <v>31</v>
      </c>
      <c r="L105" s="162" t="s">
        <v>114</v>
      </c>
      <c r="M105" s="162" t="s">
        <v>114</v>
      </c>
      <c r="N105" s="61">
        <v>22</v>
      </c>
      <c r="O105" s="61"/>
      <c r="P105" s="182">
        <v>106</v>
      </c>
    </row>
    <row r="106" spans="1:16" ht="22.5" thickBot="1">
      <c r="A106" s="63"/>
      <c r="B106" s="64"/>
      <c r="C106" s="62" t="s">
        <v>60</v>
      </c>
      <c r="D106" s="446" t="s">
        <v>114</v>
      </c>
      <c r="E106" s="446" t="s">
        <v>114</v>
      </c>
      <c r="F106" s="446" t="s">
        <v>114</v>
      </c>
      <c r="G106" s="446" t="s">
        <v>114</v>
      </c>
      <c r="H106" s="62">
        <v>2</v>
      </c>
      <c r="I106" s="446" t="s">
        <v>114</v>
      </c>
      <c r="J106" s="446" t="s">
        <v>114</v>
      </c>
      <c r="K106" s="62">
        <v>1</v>
      </c>
      <c r="L106" s="446" t="s">
        <v>114</v>
      </c>
      <c r="M106" s="446" t="s">
        <v>114</v>
      </c>
      <c r="N106" s="62">
        <v>1</v>
      </c>
      <c r="O106" s="62"/>
      <c r="P106" s="183">
        <v>4</v>
      </c>
    </row>
    <row r="107" spans="1:16" ht="21.75">
      <c r="A107" s="371">
        <v>27</v>
      </c>
      <c r="B107" s="372" t="s">
        <v>452</v>
      </c>
      <c r="C107" s="371" t="s">
        <v>45</v>
      </c>
      <c r="D107" s="371" t="s">
        <v>114</v>
      </c>
      <c r="E107" s="371" t="s">
        <v>114</v>
      </c>
      <c r="F107" s="371" t="s">
        <v>114</v>
      </c>
      <c r="G107" s="371">
        <v>3</v>
      </c>
      <c r="H107" s="371">
        <v>85</v>
      </c>
      <c r="I107" s="377" t="s">
        <v>114</v>
      </c>
      <c r="J107" s="377" t="s">
        <v>114</v>
      </c>
      <c r="K107" s="377">
        <v>77</v>
      </c>
      <c r="L107" s="377" t="s">
        <v>114</v>
      </c>
      <c r="M107" s="377">
        <v>2</v>
      </c>
      <c r="N107" s="377">
        <v>92</v>
      </c>
      <c r="O107" s="377" t="s">
        <v>114</v>
      </c>
      <c r="P107" s="377">
        <f>SUM(D107:O107)</f>
        <v>259</v>
      </c>
    </row>
    <row r="108" spans="1:16" ht="21.75">
      <c r="A108" s="373"/>
      <c r="B108" s="373"/>
      <c r="C108" s="371" t="s">
        <v>46</v>
      </c>
      <c r="D108" s="371" t="s">
        <v>114</v>
      </c>
      <c r="E108" s="371" t="s">
        <v>114</v>
      </c>
      <c r="F108" s="371" t="s">
        <v>114</v>
      </c>
      <c r="G108" s="371">
        <v>3</v>
      </c>
      <c r="H108" s="371">
        <v>90</v>
      </c>
      <c r="I108" s="371" t="s">
        <v>114</v>
      </c>
      <c r="J108" s="371">
        <v>2</v>
      </c>
      <c r="K108" s="371">
        <v>77</v>
      </c>
      <c r="L108" s="371" t="s">
        <v>114</v>
      </c>
      <c r="M108" s="371">
        <v>1</v>
      </c>
      <c r="N108" s="371">
        <v>98</v>
      </c>
      <c r="O108" s="371" t="s">
        <v>114</v>
      </c>
      <c r="P108" s="371">
        <f>SUM(D108:O108)</f>
        <v>271</v>
      </c>
    </row>
    <row r="109" spans="1:16" ht="21.75">
      <c r="A109" s="373"/>
      <c r="B109" s="373"/>
      <c r="C109" s="371" t="s">
        <v>25</v>
      </c>
      <c r="D109" s="371" t="s">
        <v>114</v>
      </c>
      <c r="E109" s="371" t="s">
        <v>114</v>
      </c>
      <c r="F109" s="371" t="s">
        <v>114</v>
      </c>
      <c r="G109" s="371">
        <f>SUM(G107:G108)</f>
        <v>6</v>
      </c>
      <c r="H109" s="371">
        <f>SUM(H107:H108)</f>
        <v>175</v>
      </c>
      <c r="I109" s="371" t="s">
        <v>114</v>
      </c>
      <c r="J109" s="371">
        <f>SUM(J107:J108)</f>
        <v>2</v>
      </c>
      <c r="K109" s="371">
        <f>SUM(K107:K108)</f>
        <v>154</v>
      </c>
      <c r="L109" s="371" t="s">
        <v>114</v>
      </c>
      <c r="M109" s="454">
        <f>SUM(M107:M108)</f>
        <v>3</v>
      </c>
      <c r="N109" s="371">
        <f>SUM(N107:N108)</f>
        <v>190</v>
      </c>
      <c r="O109" s="371" t="s">
        <v>114</v>
      </c>
      <c r="P109" s="371">
        <f>SUM(D109:O109)</f>
        <v>530</v>
      </c>
    </row>
    <row r="110" spans="1:16" ht="22.5" thickBot="1">
      <c r="A110" s="373"/>
      <c r="B110" s="374"/>
      <c r="C110" s="375" t="s">
        <v>60</v>
      </c>
      <c r="D110" s="375"/>
      <c r="E110" s="375"/>
      <c r="F110" s="375"/>
      <c r="G110" s="375"/>
      <c r="H110" s="375"/>
      <c r="I110" s="375"/>
      <c r="J110" s="375"/>
      <c r="K110" s="375"/>
      <c r="L110" s="375"/>
      <c r="M110" s="375"/>
      <c r="N110" s="375"/>
      <c r="O110" s="375"/>
      <c r="P110" s="375">
        <v>19</v>
      </c>
    </row>
    <row r="111" spans="1:16" ht="21.75">
      <c r="A111" s="371">
        <v>28</v>
      </c>
      <c r="B111" s="376" t="s">
        <v>457</v>
      </c>
      <c r="C111" s="371" t="s">
        <v>45</v>
      </c>
      <c r="D111" s="377" t="s">
        <v>163</v>
      </c>
      <c r="E111" s="377" t="s">
        <v>163</v>
      </c>
      <c r="F111" s="377" t="s">
        <v>163</v>
      </c>
      <c r="G111" s="377">
        <v>9</v>
      </c>
      <c r="H111" s="377">
        <v>46</v>
      </c>
      <c r="I111" s="377" t="s">
        <v>163</v>
      </c>
      <c r="J111" s="377">
        <v>7</v>
      </c>
      <c r="K111" s="377">
        <v>73</v>
      </c>
      <c r="L111" s="377" t="s">
        <v>163</v>
      </c>
      <c r="M111" s="377">
        <v>9</v>
      </c>
      <c r="N111" s="377">
        <v>65</v>
      </c>
      <c r="O111" s="377" t="s">
        <v>163</v>
      </c>
      <c r="P111" s="377">
        <f>SUM(G111:O111)</f>
        <v>209</v>
      </c>
    </row>
    <row r="112" spans="1:16" ht="21.75">
      <c r="A112" s="373"/>
      <c r="B112" s="373"/>
      <c r="C112" s="371" t="s">
        <v>46</v>
      </c>
      <c r="D112" s="371" t="s">
        <v>163</v>
      </c>
      <c r="E112" s="371" t="s">
        <v>163</v>
      </c>
      <c r="F112" s="371" t="s">
        <v>163</v>
      </c>
      <c r="G112" s="371">
        <v>11</v>
      </c>
      <c r="H112" s="371">
        <v>52</v>
      </c>
      <c r="I112" s="371" t="s">
        <v>163</v>
      </c>
      <c r="J112" s="371">
        <v>15</v>
      </c>
      <c r="K112" s="371">
        <v>50</v>
      </c>
      <c r="L112" s="371" t="s">
        <v>163</v>
      </c>
      <c r="M112" s="371">
        <v>11</v>
      </c>
      <c r="N112" s="371">
        <v>56</v>
      </c>
      <c r="O112" s="371" t="s">
        <v>163</v>
      </c>
      <c r="P112" s="371">
        <f>SUM(G112:O112)</f>
        <v>195</v>
      </c>
    </row>
    <row r="113" spans="1:16" ht="21.75">
      <c r="A113" s="373"/>
      <c r="B113" s="373"/>
      <c r="C113" s="371" t="s">
        <v>25</v>
      </c>
      <c r="D113" s="371" t="s">
        <v>163</v>
      </c>
      <c r="E113" s="371" t="s">
        <v>163</v>
      </c>
      <c r="F113" s="371" t="s">
        <v>163</v>
      </c>
      <c r="G113" s="371">
        <v>20</v>
      </c>
      <c r="H113" s="371">
        <v>98</v>
      </c>
      <c r="I113" s="371" t="s">
        <v>163</v>
      </c>
      <c r="J113" s="371">
        <v>22</v>
      </c>
      <c r="K113" s="371">
        <v>123</v>
      </c>
      <c r="L113" s="371" t="s">
        <v>163</v>
      </c>
      <c r="M113" s="371">
        <v>20</v>
      </c>
      <c r="N113" s="371">
        <v>121</v>
      </c>
      <c r="O113" s="371" t="s">
        <v>163</v>
      </c>
      <c r="P113" s="371">
        <f>SUM(G113:O113)</f>
        <v>404</v>
      </c>
    </row>
    <row r="114" spans="1:16" ht="22.5" thickBot="1">
      <c r="A114" s="373"/>
      <c r="B114" s="374"/>
      <c r="C114" s="375" t="s">
        <v>60</v>
      </c>
      <c r="D114" s="375"/>
      <c r="E114" s="375"/>
      <c r="F114" s="375"/>
      <c r="G114" s="375"/>
      <c r="H114" s="375"/>
      <c r="I114" s="375"/>
      <c r="J114" s="375"/>
      <c r="K114" s="375"/>
      <c r="L114" s="375"/>
      <c r="M114" s="375"/>
      <c r="N114" s="375"/>
      <c r="O114" s="375"/>
      <c r="P114" s="375">
        <v>16</v>
      </c>
    </row>
    <row r="115" spans="1:16" ht="21.75">
      <c r="A115" s="371">
        <v>29</v>
      </c>
      <c r="B115" s="57" t="s">
        <v>461</v>
      </c>
      <c r="C115" s="371" t="s">
        <v>45</v>
      </c>
      <c r="D115" s="377" t="s">
        <v>114</v>
      </c>
      <c r="E115" s="377" t="s">
        <v>114</v>
      </c>
      <c r="F115" s="377" t="s">
        <v>114</v>
      </c>
      <c r="G115" s="377" t="s">
        <v>114</v>
      </c>
      <c r="H115" s="455">
        <v>145</v>
      </c>
      <c r="I115" s="456" t="s">
        <v>114</v>
      </c>
      <c r="J115" s="377" t="s">
        <v>114</v>
      </c>
      <c r="K115" s="377">
        <v>109</v>
      </c>
      <c r="L115" s="377" t="s">
        <v>114</v>
      </c>
      <c r="M115" s="377" t="s">
        <v>114</v>
      </c>
      <c r="N115" s="377">
        <v>46</v>
      </c>
      <c r="O115" s="377" t="s">
        <v>114</v>
      </c>
      <c r="P115" s="371">
        <f>SUM(D115:O115)</f>
        <v>300</v>
      </c>
    </row>
    <row r="116" spans="1:16" ht="21.75">
      <c r="A116" s="373"/>
      <c r="B116" s="373"/>
      <c r="C116" s="371" t="s">
        <v>46</v>
      </c>
      <c r="D116" s="371" t="s">
        <v>114</v>
      </c>
      <c r="E116" s="371" t="s">
        <v>114</v>
      </c>
      <c r="F116" s="371" t="s">
        <v>114</v>
      </c>
      <c r="G116" s="371" t="s">
        <v>114</v>
      </c>
      <c r="H116" s="457">
        <v>131</v>
      </c>
      <c r="I116" s="371" t="s">
        <v>114</v>
      </c>
      <c r="J116" s="371" t="s">
        <v>114</v>
      </c>
      <c r="K116" s="371">
        <v>82</v>
      </c>
      <c r="L116" s="371" t="s">
        <v>114</v>
      </c>
      <c r="M116" s="371" t="s">
        <v>114</v>
      </c>
      <c r="N116" s="371">
        <v>28</v>
      </c>
      <c r="O116" s="371" t="s">
        <v>114</v>
      </c>
      <c r="P116" s="371">
        <f>SUM(D116:O116)</f>
        <v>241</v>
      </c>
    </row>
    <row r="117" spans="1:16" ht="21.75">
      <c r="A117" s="373"/>
      <c r="B117" s="373"/>
      <c r="C117" s="371" t="s">
        <v>25</v>
      </c>
      <c r="D117" s="371" t="s">
        <v>114</v>
      </c>
      <c r="E117" s="371" t="s">
        <v>114</v>
      </c>
      <c r="F117" s="371" t="s">
        <v>114</v>
      </c>
      <c r="G117" s="371" t="s">
        <v>114</v>
      </c>
      <c r="H117" s="458">
        <f>SUM(H115:H116)</f>
        <v>276</v>
      </c>
      <c r="I117" s="371" t="s">
        <v>114</v>
      </c>
      <c r="J117" s="371" t="s">
        <v>114</v>
      </c>
      <c r="K117" s="371">
        <f>SUM(K115:K116)</f>
        <v>191</v>
      </c>
      <c r="L117" s="371" t="s">
        <v>114</v>
      </c>
      <c r="M117" s="371" t="s">
        <v>114</v>
      </c>
      <c r="N117" s="371">
        <f>SUM(N115:N116)</f>
        <v>74</v>
      </c>
      <c r="O117" s="371" t="s">
        <v>114</v>
      </c>
      <c r="P117" s="371">
        <f>SUM(D117:O117)</f>
        <v>541</v>
      </c>
    </row>
    <row r="118" spans="1:16" ht="22.5" thickBot="1">
      <c r="A118" s="373"/>
      <c r="B118" s="374"/>
      <c r="C118" s="375" t="s">
        <v>60</v>
      </c>
      <c r="D118" s="375"/>
      <c r="E118" s="375"/>
      <c r="F118" s="375"/>
      <c r="G118" s="375"/>
      <c r="H118" s="375"/>
      <c r="I118" s="375"/>
      <c r="J118" s="375"/>
      <c r="K118" s="375"/>
      <c r="L118" s="375"/>
      <c r="M118" s="375"/>
      <c r="N118" s="375"/>
      <c r="O118" s="375"/>
      <c r="P118" s="375">
        <v>15</v>
      </c>
    </row>
  </sheetData>
  <sheetProtection/>
  <mergeCells count="47">
    <mergeCell ref="D98:F98"/>
    <mergeCell ref="G98:I98"/>
    <mergeCell ref="J98:L98"/>
    <mergeCell ref="M98:O98"/>
    <mergeCell ref="D102:F102"/>
    <mergeCell ref="G102:I102"/>
    <mergeCell ref="J102:L102"/>
    <mergeCell ref="M102:O102"/>
    <mergeCell ref="G86:I86"/>
    <mergeCell ref="J86:L86"/>
    <mergeCell ref="M86:O86"/>
    <mergeCell ref="D94:F94"/>
    <mergeCell ref="G94:I94"/>
    <mergeCell ref="J94:L94"/>
    <mergeCell ref="M94:O94"/>
    <mergeCell ref="G78:I78"/>
    <mergeCell ref="J78:L78"/>
    <mergeCell ref="M78:O78"/>
    <mergeCell ref="G82:I82"/>
    <mergeCell ref="J82:L82"/>
    <mergeCell ref="M82:O82"/>
    <mergeCell ref="D70:F70"/>
    <mergeCell ref="G70:I70"/>
    <mergeCell ref="J70:L70"/>
    <mergeCell ref="M70:O70"/>
    <mergeCell ref="G74:I74"/>
    <mergeCell ref="J74:L74"/>
    <mergeCell ref="M74:O74"/>
    <mergeCell ref="M5:O5"/>
    <mergeCell ref="D30:E30"/>
    <mergeCell ref="G30:H30"/>
    <mergeCell ref="J30:K30"/>
    <mergeCell ref="M30:N30"/>
    <mergeCell ref="D66:F66"/>
    <mergeCell ref="G66:I66"/>
    <mergeCell ref="J66:L66"/>
    <mergeCell ref="M66:O66"/>
    <mergeCell ref="A1:P1"/>
    <mergeCell ref="A2:P2"/>
    <mergeCell ref="A4:A6"/>
    <mergeCell ref="B4:B6"/>
    <mergeCell ref="C4:C6"/>
    <mergeCell ref="D4:O4"/>
    <mergeCell ref="P4:P6"/>
    <mergeCell ref="D5:F5"/>
    <mergeCell ref="G5:I5"/>
    <mergeCell ref="J5:L5"/>
  </mergeCells>
  <printOptions/>
  <pageMargins left="0.7086614173228347" right="0.7086614173228347" top="0.7480314960629921" bottom="0.7480314960629921" header="0.31496062992125984" footer="0.31496062992125984"/>
  <pageSetup firstPageNumber="64" useFirstPageNumber="1" horizontalDpi="600" verticalDpi="600" orientation="landscape" paperSize="9" r:id="rId1"/>
  <headerFooter>
    <oddHeader>&amp;L&amp;"TH SarabunPSK,ธรรมดา"&amp;10สำนักงานการศึกษาเอกชนจังหวัดนราธิวาส&amp;R&amp;"TH SarabunPSK,ธรรมดา"&amp;P</oddHeader>
    <oddFooter>&amp;R&amp;"TH SarabunPSK,ธรรมดา"&amp;10งานเทคโนโลยีสารสนเทศ กลุ่มแผนงานและยุทธศาสตร์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110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3.421875" style="154" customWidth="1"/>
    <col min="2" max="2" width="13.28125" style="0" customWidth="1"/>
    <col min="3" max="3" width="5.421875" style="0" customWidth="1"/>
    <col min="4" max="4" width="4.421875" style="0" customWidth="1"/>
    <col min="5" max="5" width="5.28125" style="0" customWidth="1"/>
    <col min="6" max="6" width="5.7109375" style="0" customWidth="1"/>
    <col min="7" max="7" width="4.00390625" style="0" customWidth="1"/>
    <col min="8" max="8" width="5.421875" style="0" customWidth="1"/>
    <col min="9" max="9" width="6.28125" style="0" customWidth="1"/>
    <col min="10" max="10" width="4.140625" style="0" customWidth="1"/>
    <col min="11" max="11" width="5.421875" style="0" customWidth="1"/>
    <col min="12" max="12" width="6.28125" style="0" customWidth="1"/>
    <col min="13" max="13" width="4.421875" style="0" customWidth="1"/>
    <col min="14" max="14" width="5.140625" style="0" customWidth="1"/>
    <col min="15" max="15" width="6.421875" style="0" customWidth="1"/>
    <col min="16" max="16" width="4.57421875" style="0" customWidth="1"/>
    <col min="17" max="17" width="4.7109375" style="0" customWidth="1"/>
    <col min="18" max="18" width="6.421875" style="0" customWidth="1"/>
    <col min="19" max="19" width="5.00390625" style="0" customWidth="1"/>
    <col min="20" max="20" width="5.421875" style="0" customWidth="1"/>
    <col min="21" max="21" width="6.140625" style="0" customWidth="1"/>
    <col min="22" max="22" width="5.421875" style="0" customWidth="1"/>
  </cols>
  <sheetData>
    <row r="1" spans="1:22" ht="30.75">
      <c r="A1" s="650" t="s">
        <v>1836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</row>
    <row r="2" spans="1:22" ht="30.75">
      <c r="A2" s="651" t="s">
        <v>122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651"/>
      <c r="V2" s="651"/>
    </row>
    <row r="3" spans="1:22" ht="24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ht="21.75">
      <c r="A4" s="625" t="s">
        <v>0</v>
      </c>
      <c r="B4" s="625" t="s">
        <v>1</v>
      </c>
      <c r="C4" s="625" t="s">
        <v>20</v>
      </c>
      <c r="D4" s="628" t="s">
        <v>22</v>
      </c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629"/>
      <c r="R4" s="629"/>
      <c r="S4" s="629"/>
      <c r="T4" s="629"/>
      <c r="U4" s="630"/>
      <c r="V4" s="467" t="s">
        <v>25</v>
      </c>
    </row>
    <row r="5" spans="1:22" ht="21.75">
      <c r="A5" s="626"/>
      <c r="B5" s="626"/>
      <c r="C5" s="626"/>
      <c r="D5" s="634" t="s">
        <v>30</v>
      </c>
      <c r="E5" s="635"/>
      <c r="F5" s="636"/>
      <c r="G5" s="634" t="s">
        <v>31</v>
      </c>
      <c r="H5" s="635"/>
      <c r="I5" s="636"/>
      <c r="J5" s="634" t="s">
        <v>32</v>
      </c>
      <c r="K5" s="635"/>
      <c r="L5" s="636"/>
      <c r="M5" s="634" t="s">
        <v>33</v>
      </c>
      <c r="N5" s="635"/>
      <c r="O5" s="636"/>
      <c r="P5" s="634" t="s">
        <v>34</v>
      </c>
      <c r="Q5" s="635"/>
      <c r="R5" s="636"/>
      <c r="S5" s="634" t="s">
        <v>35</v>
      </c>
      <c r="T5" s="635"/>
      <c r="U5" s="636"/>
      <c r="V5" s="466" t="s">
        <v>42</v>
      </c>
    </row>
    <row r="6" spans="1:22" ht="18.75">
      <c r="A6" s="627"/>
      <c r="B6" s="627"/>
      <c r="C6" s="627"/>
      <c r="D6" s="465" t="s">
        <v>55</v>
      </c>
      <c r="E6" s="465" t="s">
        <v>159</v>
      </c>
      <c r="F6" s="465" t="s">
        <v>119</v>
      </c>
      <c r="G6" s="465" t="s">
        <v>55</v>
      </c>
      <c r="H6" s="465" t="s">
        <v>159</v>
      </c>
      <c r="I6" s="465" t="s">
        <v>119</v>
      </c>
      <c r="J6" s="465" t="s">
        <v>55</v>
      </c>
      <c r="K6" s="465" t="s">
        <v>159</v>
      </c>
      <c r="L6" s="465" t="s">
        <v>119</v>
      </c>
      <c r="M6" s="465" t="s">
        <v>55</v>
      </c>
      <c r="N6" s="465" t="s">
        <v>159</v>
      </c>
      <c r="O6" s="465" t="s">
        <v>119</v>
      </c>
      <c r="P6" s="465" t="s">
        <v>55</v>
      </c>
      <c r="Q6" s="465" t="s">
        <v>159</v>
      </c>
      <c r="R6" s="465" t="s">
        <v>119</v>
      </c>
      <c r="S6" s="465" t="s">
        <v>55</v>
      </c>
      <c r="T6" s="465" t="s">
        <v>159</v>
      </c>
      <c r="U6" s="465" t="s">
        <v>119</v>
      </c>
      <c r="V6" s="466"/>
    </row>
    <row r="7" spans="1:22" ht="21.75">
      <c r="A7" s="51">
        <v>1</v>
      </c>
      <c r="B7" s="52" t="s">
        <v>88</v>
      </c>
      <c r="C7" s="51" t="s">
        <v>45</v>
      </c>
      <c r="D7" s="61">
        <v>32</v>
      </c>
      <c r="E7" s="61">
        <v>16</v>
      </c>
      <c r="F7" s="61" t="s">
        <v>161</v>
      </c>
      <c r="G7" s="61">
        <v>29</v>
      </c>
      <c r="H7" s="61">
        <v>15</v>
      </c>
      <c r="I7" s="61" t="s">
        <v>161</v>
      </c>
      <c r="J7" s="61">
        <v>33</v>
      </c>
      <c r="K7" s="61">
        <v>10</v>
      </c>
      <c r="L7" s="61" t="s">
        <v>161</v>
      </c>
      <c r="M7" s="61">
        <v>29</v>
      </c>
      <c r="N7" s="61">
        <v>15</v>
      </c>
      <c r="O7" s="61" t="s">
        <v>161</v>
      </c>
      <c r="P7" s="61">
        <v>27</v>
      </c>
      <c r="Q7" s="61">
        <v>18</v>
      </c>
      <c r="R7" s="61"/>
      <c r="S7" s="61">
        <v>29</v>
      </c>
      <c r="T7" s="61">
        <v>7</v>
      </c>
      <c r="U7" s="61">
        <v>1</v>
      </c>
      <c r="V7" s="61">
        <f>U7+T7+S7+Q7+P7+N7+M7+K7+J7+H7+G7+E7+D7</f>
        <v>261</v>
      </c>
    </row>
    <row r="8" spans="1:22" ht="21.75">
      <c r="A8" s="39"/>
      <c r="B8" s="39"/>
      <c r="C8" s="51" t="s">
        <v>46</v>
      </c>
      <c r="D8" s="61">
        <v>48</v>
      </c>
      <c r="E8" s="61">
        <v>13</v>
      </c>
      <c r="F8" s="61" t="s">
        <v>161</v>
      </c>
      <c r="G8" s="61">
        <v>27</v>
      </c>
      <c r="H8" s="61">
        <v>17</v>
      </c>
      <c r="I8" s="61" t="s">
        <v>161</v>
      </c>
      <c r="J8" s="61">
        <v>27</v>
      </c>
      <c r="K8" s="61">
        <v>14</v>
      </c>
      <c r="L8" s="61" t="s">
        <v>161</v>
      </c>
      <c r="M8" s="61">
        <v>30</v>
      </c>
      <c r="N8" s="61">
        <v>6</v>
      </c>
      <c r="O8" s="61" t="s">
        <v>161</v>
      </c>
      <c r="P8" s="61">
        <v>27</v>
      </c>
      <c r="Q8" s="61">
        <v>12</v>
      </c>
      <c r="R8" s="61">
        <v>1</v>
      </c>
      <c r="S8" s="61">
        <v>29</v>
      </c>
      <c r="T8" s="61">
        <v>9</v>
      </c>
      <c r="U8" s="61"/>
      <c r="V8" s="61">
        <f>T8+S8+R8+Q8+P8+N8+M8+K8+J8+H8+G8+E8+D8</f>
        <v>260</v>
      </c>
    </row>
    <row r="9" spans="1:22" ht="21.75">
      <c r="A9" s="39"/>
      <c r="B9" s="39"/>
      <c r="C9" s="51" t="s">
        <v>25</v>
      </c>
      <c r="D9" s="61">
        <v>80</v>
      </c>
      <c r="E9" s="61">
        <v>29</v>
      </c>
      <c r="F9" s="61" t="s">
        <v>161</v>
      </c>
      <c r="G9" s="61">
        <v>56</v>
      </c>
      <c r="H9" s="61">
        <v>32</v>
      </c>
      <c r="I9" s="61" t="s">
        <v>161</v>
      </c>
      <c r="J9" s="61">
        <v>60</v>
      </c>
      <c r="K9" s="61">
        <v>24</v>
      </c>
      <c r="L9" s="61" t="s">
        <v>161</v>
      </c>
      <c r="M9" s="61">
        <v>59</v>
      </c>
      <c r="N9" s="61">
        <v>21</v>
      </c>
      <c r="O9" s="61" t="s">
        <v>161</v>
      </c>
      <c r="P9" s="61">
        <v>54</v>
      </c>
      <c r="Q9" s="61">
        <v>30</v>
      </c>
      <c r="R9" s="61">
        <v>1</v>
      </c>
      <c r="S9" s="61">
        <v>58</v>
      </c>
      <c r="T9" s="61">
        <v>16</v>
      </c>
      <c r="U9" s="61">
        <v>1</v>
      </c>
      <c r="V9" s="61">
        <f>U9+T9+S9+R9+Q9+P9+N9+M9+K9+J9+H9+G9+E9+D9</f>
        <v>521</v>
      </c>
    </row>
    <row r="10" spans="1:22" ht="22.5" thickBot="1">
      <c r="A10" s="39"/>
      <c r="B10" s="53"/>
      <c r="C10" s="54" t="s">
        <v>60</v>
      </c>
      <c r="D10" s="62">
        <v>3</v>
      </c>
      <c r="E10" s="62"/>
      <c r="F10" s="62" t="s">
        <v>161</v>
      </c>
      <c r="G10" s="62">
        <v>2</v>
      </c>
      <c r="H10" s="62"/>
      <c r="I10" s="62" t="s">
        <v>161</v>
      </c>
      <c r="J10" s="62">
        <v>2</v>
      </c>
      <c r="K10" s="62"/>
      <c r="L10" s="62" t="s">
        <v>161</v>
      </c>
      <c r="M10" s="62">
        <v>2</v>
      </c>
      <c r="N10" s="62"/>
      <c r="O10" s="62" t="s">
        <v>161</v>
      </c>
      <c r="P10" s="62">
        <v>2</v>
      </c>
      <c r="Q10" s="62"/>
      <c r="R10" s="62"/>
      <c r="S10" s="62">
        <v>2</v>
      </c>
      <c r="T10" s="62"/>
      <c r="U10" s="62"/>
      <c r="V10" s="62">
        <v>13</v>
      </c>
    </row>
    <row r="11" spans="1:22" ht="21.75">
      <c r="A11" s="51">
        <v>2</v>
      </c>
      <c r="B11" s="52" t="s">
        <v>95</v>
      </c>
      <c r="C11" s="51" t="s">
        <v>45</v>
      </c>
      <c r="D11" s="442">
        <v>10</v>
      </c>
      <c r="E11" s="442">
        <v>108</v>
      </c>
      <c r="F11" s="61" t="s">
        <v>161</v>
      </c>
      <c r="G11" s="442">
        <v>14</v>
      </c>
      <c r="H11" s="442">
        <v>128</v>
      </c>
      <c r="I11" s="442" t="s">
        <v>114</v>
      </c>
      <c r="J11" s="442">
        <v>11</v>
      </c>
      <c r="K11" s="442">
        <v>106</v>
      </c>
      <c r="L11" s="442" t="s">
        <v>114</v>
      </c>
      <c r="M11" s="442">
        <v>13</v>
      </c>
      <c r="N11" s="442">
        <v>102</v>
      </c>
      <c r="O11" s="442" t="s">
        <v>114</v>
      </c>
      <c r="P11" s="442">
        <v>16</v>
      </c>
      <c r="Q11" s="442">
        <v>93</v>
      </c>
      <c r="R11" s="442" t="s">
        <v>114</v>
      </c>
      <c r="S11" s="442">
        <v>14</v>
      </c>
      <c r="T11" s="442">
        <v>93</v>
      </c>
      <c r="U11" s="442" t="s">
        <v>114</v>
      </c>
      <c r="V11" s="442">
        <f>T11+S11+Q11+P11+N11+M11+K11+J11+H11+G11+E11+D11</f>
        <v>708</v>
      </c>
    </row>
    <row r="12" spans="1:22" ht="21.75">
      <c r="A12" s="39"/>
      <c r="B12" s="39"/>
      <c r="C12" s="51" t="s">
        <v>46</v>
      </c>
      <c r="D12" s="442">
        <v>10</v>
      </c>
      <c r="E12" s="442">
        <v>128</v>
      </c>
      <c r="F12" s="61" t="s">
        <v>161</v>
      </c>
      <c r="G12" s="442">
        <v>14</v>
      </c>
      <c r="H12" s="442">
        <v>123</v>
      </c>
      <c r="I12" s="442" t="s">
        <v>114</v>
      </c>
      <c r="J12" s="442">
        <v>17</v>
      </c>
      <c r="K12" s="442">
        <v>127</v>
      </c>
      <c r="L12" s="442" t="s">
        <v>114</v>
      </c>
      <c r="M12" s="442">
        <v>11</v>
      </c>
      <c r="N12" s="442">
        <v>119</v>
      </c>
      <c r="O12" s="442" t="s">
        <v>114</v>
      </c>
      <c r="P12" s="442">
        <v>12</v>
      </c>
      <c r="Q12" s="442">
        <v>104</v>
      </c>
      <c r="R12" s="442" t="s">
        <v>114</v>
      </c>
      <c r="S12" s="442">
        <v>9</v>
      </c>
      <c r="T12" s="442">
        <v>108</v>
      </c>
      <c r="U12" s="442" t="s">
        <v>114</v>
      </c>
      <c r="V12" s="442">
        <f>T12+S12+Q12+P12+N12+M12+K12+J12+H12+G12+E12+D12</f>
        <v>782</v>
      </c>
    </row>
    <row r="13" spans="1:22" ht="21.75">
      <c r="A13" s="39"/>
      <c r="B13" s="39"/>
      <c r="C13" s="51" t="s">
        <v>25</v>
      </c>
      <c r="D13" s="442">
        <v>20</v>
      </c>
      <c r="E13" s="442">
        <v>236</v>
      </c>
      <c r="F13" s="61" t="s">
        <v>161</v>
      </c>
      <c r="G13" s="442">
        <v>28</v>
      </c>
      <c r="H13" s="442">
        <v>251</v>
      </c>
      <c r="I13" s="442" t="s">
        <v>114</v>
      </c>
      <c r="J13" s="442">
        <v>28</v>
      </c>
      <c r="K13" s="442">
        <v>233</v>
      </c>
      <c r="L13" s="442" t="s">
        <v>114</v>
      </c>
      <c r="M13" s="442">
        <v>24</v>
      </c>
      <c r="N13" s="442">
        <v>221</v>
      </c>
      <c r="O13" s="442" t="s">
        <v>114</v>
      </c>
      <c r="P13" s="442">
        <v>28</v>
      </c>
      <c r="Q13" s="442">
        <v>197</v>
      </c>
      <c r="R13" s="442" t="s">
        <v>114</v>
      </c>
      <c r="S13" s="442">
        <v>23</v>
      </c>
      <c r="T13" s="442">
        <v>201</v>
      </c>
      <c r="U13" s="442" t="s">
        <v>114</v>
      </c>
      <c r="V13" s="442">
        <f>T13+S13+Q13+P13+N13+M13+K13+J13+H13+G13+E13+D13</f>
        <v>1490</v>
      </c>
    </row>
    <row r="14" spans="1:22" ht="22.5" thickBot="1">
      <c r="A14" s="39"/>
      <c r="B14" s="53"/>
      <c r="C14" s="54" t="s">
        <v>60</v>
      </c>
      <c r="D14" s="443">
        <v>6</v>
      </c>
      <c r="E14" s="443"/>
      <c r="F14" s="62" t="s">
        <v>161</v>
      </c>
      <c r="G14" s="443">
        <v>7</v>
      </c>
      <c r="H14" s="443"/>
      <c r="I14" s="443"/>
      <c r="J14" s="443">
        <v>6</v>
      </c>
      <c r="K14" s="443"/>
      <c r="L14" s="443"/>
      <c r="M14" s="443">
        <v>6</v>
      </c>
      <c r="N14" s="443"/>
      <c r="O14" s="443"/>
      <c r="P14" s="443">
        <v>6</v>
      </c>
      <c r="Q14" s="443"/>
      <c r="R14" s="443"/>
      <c r="S14" s="443">
        <v>6</v>
      </c>
      <c r="T14" s="443"/>
      <c r="U14" s="443"/>
      <c r="V14" s="443">
        <v>37</v>
      </c>
    </row>
    <row r="15" spans="1:22" ht="21.75">
      <c r="A15" s="51">
        <v>3</v>
      </c>
      <c r="B15" s="52" t="s">
        <v>99</v>
      </c>
      <c r="C15" s="51" t="s">
        <v>45</v>
      </c>
      <c r="D15" s="61">
        <v>7</v>
      </c>
      <c r="E15" s="61">
        <v>81</v>
      </c>
      <c r="F15" s="61" t="s">
        <v>161</v>
      </c>
      <c r="G15" s="61">
        <v>2</v>
      </c>
      <c r="H15" s="61">
        <v>75</v>
      </c>
      <c r="I15" s="61" t="s">
        <v>161</v>
      </c>
      <c r="J15" s="61">
        <v>4</v>
      </c>
      <c r="K15" s="61">
        <v>46</v>
      </c>
      <c r="L15" s="61" t="s">
        <v>161</v>
      </c>
      <c r="M15" s="61">
        <v>8</v>
      </c>
      <c r="N15" s="61">
        <v>43</v>
      </c>
      <c r="O15" s="61" t="s">
        <v>161</v>
      </c>
      <c r="P15" s="61">
        <v>2</v>
      </c>
      <c r="Q15" s="61">
        <v>47</v>
      </c>
      <c r="R15" s="61" t="s">
        <v>161</v>
      </c>
      <c r="S15" s="61">
        <v>8</v>
      </c>
      <c r="T15" s="61">
        <v>38</v>
      </c>
      <c r="U15" s="61" t="s">
        <v>161</v>
      </c>
      <c r="V15" s="61">
        <v>361</v>
      </c>
    </row>
    <row r="16" spans="1:22" ht="21.75">
      <c r="A16" s="39"/>
      <c r="B16" s="39"/>
      <c r="C16" s="51" t="s">
        <v>46</v>
      </c>
      <c r="D16" s="61">
        <v>4</v>
      </c>
      <c r="E16" s="61">
        <v>72</v>
      </c>
      <c r="F16" s="61" t="s">
        <v>161</v>
      </c>
      <c r="G16" s="61">
        <v>2</v>
      </c>
      <c r="H16" s="61">
        <v>71</v>
      </c>
      <c r="I16" s="61" t="s">
        <v>161</v>
      </c>
      <c r="J16" s="61"/>
      <c r="K16" s="61">
        <v>60</v>
      </c>
      <c r="L16" s="61" t="s">
        <v>161</v>
      </c>
      <c r="M16" s="61">
        <v>5</v>
      </c>
      <c r="N16" s="61">
        <v>56</v>
      </c>
      <c r="O16" s="61" t="s">
        <v>161</v>
      </c>
      <c r="P16" s="61">
        <v>3</v>
      </c>
      <c r="Q16" s="61">
        <v>49</v>
      </c>
      <c r="R16" s="61" t="s">
        <v>161</v>
      </c>
      <c r="S16" s="61">
        <v>2</v>
      </c>
      <c r="T16" s="61">
        <v>50</v>
      </c>
      <c r="U16" s="61" t="s">
        <v>161</v>
      </c>
      <c r="V16" s="61">
        <v>375</v>
      </c>
    </row>
    <row r="17" spans="1:22" ht="21.75">
      <c r="A17" s="39"/>
      <c r="B17" s="39"/>
      <c r="C17" s="51" t="s">
        <v>25</v>
      </c>
      <c r="D17" s="61">
        <v>11</v>
      </c>
      <c r="E17" s="61">
        <v>153</v>
      </c>
      <c r="F17" s="61" t="s">
        <v>161</v>
      </c>
      <c r="G17" s="61">
        <v>4</v>
      </c>
      <c r="H17" s="61">
        <v>146</v>
      </c>
      <c r="I17" s="61" t="s">
        <v>161</v>
      </c>
      <c r="J17" s="61">
        <v>4</v>
      </c>
      <c r="K17" s="61">
        <v>106</v>
      </c>
      <c r="L17" s="61" t="s">
        <v>161</v>
      </c>
      <c r="M17" s="61">
        <v>13</v>
      </c>
      <c r="N17" s="61">
        <v>99</v>
      </c>
      <c r="O17" s="61" t="s">
        <v>161</v>
      </c>
      <c r="P17" s="61">
        <v>5</v>
      </c>
      <c r="Q17" s="61">
        <v>96</v>
      </c>
      <c r="R17" s="61" t="s">
        <v>161</v>
      </c>
      <c r="S17" s="61">
        <v>10</v>
      </c>
      <c r="T17" s="61">
        <v>88</v>
      </c>
      <c r="U17" s="61" t="s">
        <v>161</v>
      </c>
      <c r="V17" s="61">
        <v>735</v>
      </c>
    </row>
    <row r="18" spans="1:22" ht="22.5" thickBot="1">
      <c r="A18" s="39"/>
      <c r="B18" s="53"/>
      <c r="C18" s="54" t="s">
        <v>60</v>
      </c>
      <c r="D18" s="62">
        <v>4</v>
      </c>
      <c r="E18" s="62">
        <v>4</v>
      </c>
      <c r="F18" s="62" t="s">
        <v>161</v>
      </c>
      <c r="G18" s="62">
        <v>4</v>
      </c>
      <c r="H18" s="62">
        <v>4</v>
      </c>
      <c r="I18" s="62" t="s">
        <v>161</v>
      </c>
      <c r="J18" s="62">
        <v>3</v>
      </c>
      <c r="K18" s="62">
        <v>3</v>
      </c>
      <c r="L18" s="62" t="s">
        <v>161</v>
      </c>
      <c r="M18" s="62">
        <v>3</v>
      </c>
      <c r="N18" s="62">
        <v>3</v>
      </c>
      <c r="O18" s="62" t="s">
        <v>161</v>
      </c>
      <c r="P18" s="62">
        <v>3</v>
      </c>
      <c r="Q18" s="62">
        <v>3</v>
      </c>
      <c r="R18" s="62" t="s">
        <v>161</v>
      </c>
      <c r="S18" s="62">
        <v>3</v>
      </c>
      <c r="T18" s="62">
        <v>3</v>
      </c>
      <c r="U18" s="62" t="s">
        <v>161</v>
      </c>
      <c r="V18" s="62">
        <v>20</v>
      </c>
    </row>
    <row r="19" spans="1:22" ht="21.75">
      <c r="A19" s="51">
        <v>4</v>
      </c>
      <c r="B19" s="52" t="s">
        <v>105</v>
      </c>
      <c r="C19" s="51" t="s">
        <v>45</v>
      </c>
      <c r="D19" s="61" t="s">
        <v>161</v>
      </c>
      <c r="E19" s="61">
        <v>100</v>
      </c>
      <c r="F19" s="61" t="s">
        <v>161</v>
      </c>
      <c r="G19" s="61" t="s">
        <v>161</v>
      </c>
      <c r="H19" s="61">
        <v>108</v>
      </c>
      <c r="I19" s="61" t="s">
        <v>161</v>
      </c>
      <c r="J19" s="61" t="s">
        <v>161</v>
      </c>
      <c r="K19" s="61">
        <v>92</v>
      </c>
      <c r="L19" s="61" t="s">
        <v>161</v>
      </c>
      <c r="M19" s="302" t="s">
        <v>161</v>
      </c>
      <c r="N19" s="461">
        <v>116</v>
      </c>
      <c r="O19" s="461" t="s">
        <v>162</v>
      </c>
      <c r="P19" s="461" t="s">
        <v>162</v>
      </c>
      <c r="Q19" s="461">
        <v>109</v>
      </c>
      <c r="R19" s="461" t="s">
        <v>163</v>
      </c>
      <c r="S19" s="461" t="s">
        <v>163</v>
      </c>
      <c r="T19" s="461">
        <v>94</v>
      </c>
      <c r="U19" s="461" t="s">
        <v>163</v>
      </c>
      <c r="V19" s="461">
        <v>619</v>
      </c>
    </row>
    <row r="20" spans="1:22" ht="21.75">
      <c r="A20" s="39"/>
      <c r="B20" s="39"/>
      <c r="C20" s="51" t="s">
        <v>46</v>
      </c>
      <c r="D20" s="61" t="s">
        <v>161</v>
      </c>
      <c r="E20" s="61">
        <v>106</v>
      </c>
      <c r="F20" s="61" t="s">
        <v>161</v>
      </c>
      <c r="G20" s="61" t="s">
        <v>161</v>
      </c>
      <c r="H20" s="61">
        <v>98</v>
      </c>
      <c r="I20" s="61" t="s">
        <v>161</v>
      </c>
      <c r="J20" s="61" t="s">
        <v>161</v>
      </c>
      <c r="K20" s="347">
        <v>114</v>
      </c>
      <c r="L20" s="61" t="s">
        <v>161</v>
      </c>
      <c r="M20" s="61" t="s">
        <v>161</v>
      </c>
      <c r="N20" s="73">
        <v>102</v>
      </c>
      <c r="O20" s="73" t="s">
        <v>161</v>
      </c>
      <c r="P20" s="73" t="s">
        <v>161</v>
      </c>
      <c r="Q20" s="73">
        <v>106</v>
      </c>
      <c r="R20" s="73" t="s">
        <v>161</v>
      </c>
      <c r="S20" s="73" t="s">
        <v>161</v>
      </c>
      <c r="T20" s="73">
        <v>111</v>
      </c>
      <c r="U20" s="73" t="s">
        <v>161</v>
      </c>
      <c r="V20" s="73">
        <v>637</v>
      </c>
    </row>
    <row r="21" spans="1:22" ht="21.75">
      <c r="A21" s="39"/>
      <c r="B21" s="39"/>
      <c r="C21" s="51" t="s">
        <v>25</v>
      </c>
      <c r="D21" s="61" t="s">
        <v>161</v>
      </c>
      <c r="E21" s="61">
        <v>206</v>
      </c>
      <c r="F21" s="61" t="s">
        <v>161</v>
      </c>
      <c r="G21" s="61" t="s">
        <v>161</v>
      </c>
      <c r="H21" s="61">
        <v>206</v>
      </c>
      <c r="I21" s="61" t="s">
        <v>161</v>
      </c>
      <c r="J21" s="61" t="s">
        <v>161</v>
      </c>
      <c r="K21" s="61">
        <v>206</v>
      </c>
      <c r="L21" s="61" t="s">
        <v>161</v>
      </c>
      <c r="M21" s="61" t="s">
        <v>161</v>
      </c>
      <c r="N21" s="61">
        <v>218</v>
      </c>
      <c r="O21" s="61" t="s">
        <v>161</v>
      </c>
      <c r="P21" s="61" t="s">
        <v>161</v>
      </c>
      <c r="Q21" s="61">
        <v>215</v>
      </c>
      <c r="R21" s="61" t="s">
        <v>161</v>
      </c>
      <c r="S21" s="61" t="s">
        <v>161</v>
      </c>
      <c r="T21" s="61">
        <v>205</v>
      </c>
      <c r="U21" s="61" t="s">
        <v>161</v>
      </c>
      <c r="V21" s="462">
        <v>1256</v>
      </c>
    </row>
    <row r="22" spans="1:22" ht="22.5" thickBot="1">
      <c r="A22" s="39"/>
      <c r="B22" s="53"/>
      <c r="C22" s="54" t="s">
        <v>60</v>
      </c>
      <c r="D22" s="62" t="s">
        <v>161</v>
      </c>
      <c r="E22" s="62">
        <v>6</v>
      </c>
      <c r="F22" s="62" t="s">
        <v>161</v>
      </c>
      <c r="G22" s="62" t="s">
        <v>161</v>
      </c>
      <c r="H22" s="62">
        <v>6</v>
      </c>
      <c r="I22" s="62" t="s">
        <v>161</v>
      </c>
      <c r="J22" s="62" t="s">
        <v>161</v>
      </c>
      <c r="K22" s="62">
        <v>5</v>
      </c>
      <c r="L22" s="62" t="s">
        <v>161</v>
      </c>
      <c r="M22" s="62" t="s">
        <v>161</v>
      </c>
      <c r="N22" s="62">
        <v>6</v>
      </c>
      <c r="O22" s="62" t="s">
        <v>161</v>
      </c>
      <c r="P22" s="62" t="s">
        <v>161</v>
      </c>
      <c r="Q22" s="62">
        <v>6</v>
      </c>
      <c r="R22" s="62" t="s">
        <v>161</v>
      </c>
      <c r="S22" s="62" t="s">
        <v>161</v>
      </c>
      <c r="T22" s="62">
        <v>7</v>
      </c>
      <c r="U22" s="62" t="s">
        <v>161</v>
      </c>
      <c r="V22" s="62">
        <v>36</v>
      </c>
    </row>
    <row r="23" spans="1:22" ht="21.75">
      <c r="A23" s="51">
        <v>5</v>
      </c>
      <c r="B23" s="55" t="s">
        <v>112</v>
      </c>
      <c r="C23" s="51" t="s">
        <v>45</v>
      </c>
      <c r="D23" s="51">
        <v>16</v>
      </c>
      <c r="E23" s="51">
        <v>14</v>
      </c>
      <c r="F23" s="51">
        <v>0</v>
      </c>
      <c r="G23" s="51">
        <v>15</v>
      </c>
      <c r="H23" s="51">
        <v>17</v>
      </c>
      <c r="I23" s="61" t="s">
        <v>161</v>
      </c>
      <c r="J23" s="51">
        <v>17</v>
      </c>
      <c r="K23" s="51">
        <v>13</v>
      </c>
      <c r="L23" s="61" t="s">
        <v>161</v>
      </c>
      <c r="M23" s="51">
        <v>19</v>
      </c>
      <c r="N23" s="51">
        <v>5</v>
      </c>
      <c r="O23" s="61" t="s">
        <v>161</v>
      </c>
      <c r="P23" s="51">
        <v>17</v>
      </c>
      <c r="Q23" s="51">
        <v>4</v>
      </c>
      <c r="R23" s="61" t="s">
        <v>161</v>
      </c>
      <c r="S23" s="51">
        <v>13</v>
      </c>
      <c r="T23" s="51">
        <v>5</v>
      </c>
      <c r="U23" s="61" t="s">
        <v>161</v>
      </c>
      <c r="V23" s="51">
        <f>SUM(D23:U23)</f>
        <v>155</v>
      </c>
    </row>
    <row r="24" spans="1:22" ht="21.75">
      <c r="A24" s="39"/>
      <c r="B24" s="39"/>
      <c r="C24" s="51" t="s">
        <v>46</v>
      </c>
      <c r="D24" s="51">
        <v>30</v>
      </c>
      <c r="E24" s="51">
        <v>12</v>
      </c>
      <c r="F24" s="51">
        <v>1</v>
      </c>
      <c r="G24" s="51">
        <v>17</v>
      </c>
      <c r="H24" s="51">
        <v>6</v>
      </c>
      <c r="I24" s="61" t="s">
        <v>161</v>
      </c>
      <c r="J24" s="51">
        <v>11</v>
      </c>
      <c r="K24" s="51">
        <v>13</v>
      </c>
      <c r="L24" s="61" t="s">
        <v>161</v>
      </c>
      <c r="M24" s="51">
        <v>17</v>
      </c>
      <c r="N24" s="51">
        <v>5</v>
      </c>
      <c r="O24" s="61" t="s">
        <v>161</v>
      </c>
      <c r="P24" s="51">
        <v>14</v>
      </c>
      <c r="Q24" s="51">
        <v>5</v>
      </c>
      <c r="R24" s="61" t="s">
        <v>161</v>
      </c>
      <c r="S24" s="51">
        <v>11</v>
      </c>
      <c r="T24" s="51">
        <v>3</v>
      </c>
      <c r="U24" s="61" t="s">
        <v>161</v>
      </c>
      <c r="V24" s="51">
        <f>SUM(D24:U24)</f>
        <v>145</v>
      </c>
    </row>
    <row r="25" spans="1:22" ht="21.75">
      <c r="A25" s="39"/>
      <c r="B25" s="39"/>
      <c r="C25" s="51" t="s">
        <v>25</v>
      </c>
      <c r="D25" s="51">
        <f aca="true" t="shared" si="0" ref="D25:K25">SUM(D23:D24)</f>
        <v>46</v>
      </c>
      <c r="E25" s="51">
        <f t="shared" si="0"/>
        <v>26</v>
      </c>
      <c r="F25" s="51">
        <f t="shared" si="0"/>
        <v>1</v>
      </c>
      <c r="G25" s="51">
        <f t="shared" si="0"/>
        <v>32</v>
      </c>
      <c r="H25" s="51">
        <f t="shared" si="0"/>
        <v>23</v>
      </c>
      <c r="I25" s="61" t="s">
        <v>161</v>
      </c>
      <c r="J25" s="51">
        <f t="shared" si="0"/>
        <v>28</v>
      </c>
      <c r="K25" s="51">
        <f t="shared" si="0"/>
        <v>26</v>
      </c>
      <c r="L25" s="61" t="s">
        <v>161</v>
      </c>
      <c r="M25" s="51">
        <f aca="true" t="shared" si="1" ref="M25:T25">SUM(M23:M24)</f>
        <v>36</v>
      </c>
      <c r="N25" s="51">
        <f t="shared" si="1"/>
        <v>10</v>
      </c>
      <c r="O25" s="61" t="s">
        <v>161</v>
      </c>
      <c r="P25" s="51">
        <f t="shared" si="1"/>
        <v>31</v>
      </c>
      <c r="Q25" s="51">
        <f t="shared" si="1"/>
        <v>9</v>
      </c>
      <c r="R25" s="61" t="s">
        <v>161</v>
      </c>
      <c r="S25" s="51">
        <f t="shared" si="1"/>
        <v>24</v>
      </c>
      <c r="T25" s="51">
        <f t="shared" si="1"/>
        <v>8</v>
      </c>
      <c r="U25" s="61" t="s">
        <v>161</v>
      </c>
      <c r="V25" s="51">
        <f>SUM(D25:U25)</f>
        <v>300</v>
      </c>
    </row>
    <row r="26" spans="1:22" ht="22.5" thickBot="1">
      <c r="A26" s="39"/>
      <c r="B26" s="53"/>
      <c r="C26" s="54" t="s">
        <v>60</v>
      </c>
      <c r="D26" s="54">
        <v>2</v>
      </c>
      <c r="E26" s="54"/>
      <c r="F26" s="54"/>
      <c r="G26" s="54">
        <v>2</v>
      </c>
      <c r="H26" s="54"/>
      <c r="I26" s="62" t="s">
        <v>161</v>
      </c>
      <c r="J26" s="54">
        <v>3</v>
      </c>
      <c r="K26" s="54"/>
      <c r="L26" s="62" t="s">
        <v>161</v>
      </c>
      <c r="M26" s="54">
        <v>2</v>
      </c>
      <c r="N26" s="54"/>
      <c r="O26" s="62" t="s">
        <v>161</v>
      </c>
      <c r="P26" s="54">
        <v>1</v>
      </c>
      <c r="Q26" s="54"/>
      <c r="R26" s="62" t="s">
        <v>161</v>
      </c>
      <c r="S26" s="54">
        <v>1</v>
      </c>
      <c r="T26" s="54"/>
      <c r="U26" s="62" t="s">
        <v>161</v>
      </c>
      <c r="V26" s="54">
        <v>20</v>
      </c>
    </row>
    <row r="27" spans="1:22" ht="21.75">
      <c r="A27" s="442">
        <v>6</v>
      </c>
      <c r="B27" s="65" t="s">
        <v>226</v>
      </c>
      <c r="C27" s="61" t="s">
        <v>45</v>
      </c>
      <c r="D27" s="61" t="s">
        <v>161</v>
      </c>
      <c r="E27" s="61">
        <v>96</v>
      </c>
      <c r="F27" s="61" t="s">
        <v>161</v>
      </c>
      <c r="G27" s="61"/>
      <c r="H27" s="61">
        <v>73</v>
      </c>
      <c r="I27" s="61" t="s">
        <v>161</v>
      </c>
      <c r="J27" s="61"/>
      <c r="K27" s="61">
        <v>77</v>
      </c>
      <c r="L27" s="61" t="s">
        <v>161</v>
      </c>
      <c r="M27" s="61" t="s">
        <v>161</v>
      </c>
      <c r="N27" s="61">
        <v>69</v>
      </c>
      <c r="O27" s="61" t="s">
        <v>161</v>
      </c>
      <c r="P27" s="61" t="s">
        <v>161</v>
      </c>
      <c r="Q27" s="61">
        <v>68</v>
      </c>
      <c r="R27" s="61" t="s">
        <v>161</v>
      </c>
      <c r="S27" s="61" t="s">
        <v>161</v>
      </c>
      <c r="T27" s="61">
        <v>70</v>
      </c>
      <c r="U27" s="61" t="s">
        <v>161</v>
      </c>
      <c r="V27" s="61">
        <v>453</v>
      </c>
    </row>
    <row r="28" spans="1:22" ht="21.75">
      <c r="A28" s="393"/>
      <c r="B28" s="63"/>
      <c r="C28" s="61" t="s">
        <v>46</v>
      </c>
      <c r="D28" s="61" t="s">
        <v>161</v>
      </c>
      <c r="E28" s="61">
        <v>74</v>
      </c>
      <c r="F28" s="61" t="s">
        <v>161</v>
      </c>
      <c r="G28" s="61"/>
      <c r="H28" s="61">
        <v>63</v>
      </c>
      <c r="I28" s="61" t="s">
        <v>161</v>
      </c>
      <c r="J28" s="61"/>
      <c r="K28" s="61">
        <v>66</v>
      </c>
      <c r="L28" s="61" t="s">
        <v>161</v>
      </c>
      <c r="M28" s="61" t="s">
        <v>161</v>
      </c>
      <c r="N28" s="61">
        <v>59</v>
      </c>
      <c r="O28" s="61" t="s">
        <v>161</v>
      </c>
      <c r="P28" s="61" t="s">
        <v>161</v>
      </c>
      <c r="Q28" s="61">
        <v>54</v>
      </c>
      <c r="R28" s="61" t="s">
        <v>161</v>
      </c>
      <c r="S28" s="61" t="s">
        <v>161</v>
      </c>
      <c r="T28" s="61">
        <v>64</v>
      </c>
      <c r="U28" s="61" t="s">
        <v>161</v>
      </c>
      <c r="V28" s="61">
        <v>380</v>
      </c>
    </row>
    <row r="29" spans="1:22" ht="21.75">
      <c r="A29" s="393"/>
      <c r="B29" s="63"/>
      <c r="C29" s="61" t="s">
        <v>25</v>
      </c>
      <c r="D29" s="61" t="s">
        <v>161</v>
      </c>
      <c r="E29" s="61">
        <v>170</v>
      </c>
      <c r="F29" s="61" t="s">
        <v>161</v>
      </c>
      <c r="G29" s="61"/>
      <c r="H29" s="61">
        <v>136</v>
      </c>
      <c r="I29" s="61" t="s">
        <v>161</v>
      </c>
      <c r="J29" s="61"/>
      <c r="K29" s="61">
        <v>143</v>
      </c>
      <c r="L29" s="61" t="s">
        <v>161</v>
      </c>
      <c r="M29" s="61" t="s">
        <v>161</v>
      </c>
      <c r="N29" s="61">
        <v>128</v>
      </c>
      <c r="O29" s="61" t="s">
        <v>161</v>
      </c>
      <c r="P29" s="61" t="s">
        <v>161</v>
      </c>
      <c r="Q29" s="61">
        <v>122</v>
      </c>
      <c r="R29" s="61" t="s">
        <v>161</v>
      </c>
      <c r="S29" s="61" t="s">
        <v>161</v>
      </c>
      <c r="T29" s="61">
        <v>134</v>
      </c>
      <c r="U29" s="61" t="s">
        <v>161</v>
      </c>
      <c r="V29" s="61">
        <v>833</v>
      </c>
    </row>
    <row r="30" spans="1:22" ht="22.5" thickBot="1">
      <c r="A30" s="393"/>
      <c r="B30" s="64"/>
      <c r="C30" s="62" t="s">
        <v>60</v>
      </c>
      <c r="D30" s="62" t="s">
        <v>161</v>
      </c>
      <c r="E30" s="62">
        <v>5</v>
      </c>
      <c r="F30" s="62" t="s">
        <v>161</v>
      </c>
      <c r="G30" s="62"/>
      <c r="H30" s="62">
        <v>4</v>
      </c>
      <c r="I30" s="62" t="s">
        <v>161</v>
      </c>
      <c r="J30" s="62"/>
      <c r="K30" s="62">
        <v>4</v>
      </c>
      <c r="L30" s="62" t="s">
        <v>161</v>
      </c>
      <c r="M30" s="62" t="s">
        <v>161</v>
      </c>
      <c r="N30" s="62">
        <v>4</v>
      </c>
      <c r="O30" s="62" t="s">
        <v>161</v>
      </c>
      <c r="P30" s="62" t="s">
        <v>161</v>
      </c>
      <c r="Q30" s="62">
        <v>3</v>
      </c>
      <c r="R30" s="62" t="s">
        <v>161</v>
      </c>
      <c r="S30" s="62" t="s">
        <v>161</v>
      </c>
      <c r="T30" s="62">
        <v>4</v>
      </c>
      <c r="U30" s="62" t="s">
        <v>161</v>
      </c>
      <c r="V30" s="62">
        <v>24</v>
      </c>
    </row>
    <row r="31" spans="1:22" ht="21.75">
      <c r="A31" s="63">
        <v>7</v>
      </c>
      <c r="B31" s="56" t="s">
        <v>246</v>
      </c>
      <c r="C31" s="61" t="s">
        <v>45</v>
      </c>
      <c r="D31" s="61">
        <v>17</v>
      </c>
      <c r="E31" s="61">
        <v>107</v>
      </c>
      <c r="F31" s="61" t="s">
        <v>136</v>
      </c>
      <c r="G31" s="61">
        <v>7</v>
      </c>
      <c r="H31" s="61">
        <v>104</v>
      </c>
      <c r="I31" s="61" t="s">
        <v>136</v>
      </c>
      <c r="J31" s="61">
        <v>9</v>
      </c>
      <c r="K31" s="61">
        <v>113</v>
      </c>
      <c r="L31" s="61" t="s">
        <v>136</v>
      </c>
      <c r="M31" s="61">
        <v>5</v>
      </c>
      <c r="N31" s="61">
        <v>96</v>
      </c>
      <c r="O31" s="61" t="s">
        <v>136</v>
      </c>
      <c r="P31" s="61">
        <v>13</v>
      </c>
      <c r="Q31" s="61">
        <v>83</v>
      </c>
      <c r="R31" s="61" t="s">
        <v>136</v>
      </c>
      <c r="S31" s="61">
        <v>10</v>
      </c>
      <c r="T31" s="61">
        <v>87</v>
      </c>
      <c r="U31" s="61" t="s">
        <v>136</v>
      </c>
      <c r="V31" s="61">
        <f>SUM(D31:U31)</f>
        <v>651</v>
      </c>
    </row>
    <row r="32" spans="1:22" ht="21.75">
      <c r="A32" s="63"/>
      <c r="B32" s="63"/>
      <c r="C32" s="61" t="s">
        <v>46</v>
      </c>
      <c r="D32" s="61">
        <v>17</v>
      </c>
      <c r="E32" s="61">
        <v>111</v>
      </c>
      <c r="F32" s="61" t="s">
        <v>136</v>
      </c>
      <c r="G32" s="61">
        <v>13</v>
      </c>
      <c r="H32" s="61">
        <v>129</v>
      </c>
      <c r="I32" s="61" t="s">
        <v>136</v>
      </c>
      <c r="J32" s="61">
        <v>16</v>
      </c>
      <c r="K32" s="61">
        <v>87</v>
      </c>
      <c r="L32" s="61" t="s">
        <v>136</v>
      </c>
      <c r="M32" s="61">
        <v>8</v>
      </c>
      <c r="N32" s="61">
        <v>109</v>
      </c>
      <c r="O32" s="61" t="s">
        <v>136</v>
      </c>
      <c r="P32" s="61">
        <v>14</v>
      </c>
      <c r="Q32" s="61">
        <v>88</v>
      </c>
      <c r="R32" s="61" t="s">
        <v>136</v>
      </c>
      <c r="S32" s="61">
        <v>9</v>
      </c>
      <c r="T32" s="61">
        <v>73</v>
      </c>
      <c r="U32" s="61" t="s">
        <v>136</v>
      </c>
      <c r="V32" s="61">
        <f>SUM(D32:U32)</f>
        <v>674</v>
      </c>
    </row>
    <row r="33" spans="1:22" ht="21.75">
      <c r="A33" s="63"/>
      <c r="B33" s="63"/>
      <c r="C33" s="61" t="s">
        <v>25</v>
      </c>
      <c r="D33" s="61">
        <f>SUM(D31:D32)</f>
        <v>34</v>
      </c>
      <c r="E33" s="61">
        <f aca="true" t="shared" si="2" ref="E33:V33">SUM(E31:E32)</f>
        <v>218</v>
      </c>
      <c r="F33" s="61" t="s">
        <v>136</v>
      </c>
      <c r="G33" s="61">
        <f t="shared" si="2"/>
        <v>20</v>
      </c>
      <c r="H33" s="61">
        <f t="shared" si="2"/>
        <v>233</v>
      </c>
      <c r="I33" s="61" t="s">
        <v>136</v>
      </c>
      <c r="J33" s="61">
        <f t="shared" si="2"/>
        <v>25</v>
      </c>
      <c r="K33" s="61">
        <f t="shared" si="2"/>
        <v>200</v>
      </c>
      <c r="L33" s="61" t="s">
        <v>136</v>
      </c>
      <c r="M33" s="61">
        <f t="shared" si="2"/>
        <v>13</v>
      </c>
      <c r="N33" s="61">
        <f t="shared" si="2"/>
        <v>205</v>
      </c>
      <c r="O33" s="61" t="s">
        <v>136</v>
      </c>
      <c r="P33" s="61">
        <f t="shared" si="2"/>
        <v>27</v>
      </c>
      <c r="Q33" s="61">
        <f t="shared" si="2"/>
        <v>171</v>
      </c>
      <c r="R33" s="61" t="s">
        <v>136</v>
      </c>
      <c r="S33" s="61">
        <f t="shared" si="2"/>
        <v>19</v>
      </c>
      <c r="T33" s="61">
        <f t="shared" si="2"/>
        <v>160</v>
      </c>
      <c r="U33" s="61" t="s">
        <v>136</v>
      </c>
      <c r="V33" s="61">
        <f t="shared" si="2"/>
        <v>1325</v>
      </c>
    </row>
    <row r="34" spans="1:22" ht="22.5" thickBot="1">
      <c r="A34" s="63"/>
      <c r="B34" s="64"/>
      <c r="C34" s="62" t="s">
        <v>60</v>
      </c>
      <c r="D34" s="62" t="s">
        <v>136</v>
      </c>
      <c r="E34" s="62">
        <v>6</v>
      </c>
      <c r="F34" s="62" t="s">
        <v>136</v>
      </c>
      <c r="G34" s="62" t="s">
        <v>136</v>
      </c>
      <c r="H34" s="62">
        <v>6</v>
      </c>
      <c r="I34" s="62" t="s">
        <v>136</v>
      </c>
      <c r="J34" s="62" t="s">
        <v>136</v>
      </c>
      <c r="K34" s="62">
        <v>6</v>
      </c>
      <c r="L34" s="62" t="s">
        <v>136</v>
      </c>
      <c r="M34" s="62" t="s">
        <v>136</v>
      </c>
      <c r="N34" s="62">
        <v>6</v>
      </c>
      <c r="O34" s="62" t="s">
        <v>136</v>
      </c>
      <c r="P34" s="62" t="s">
        <v>136</v>
      </c>
      <c r="Q34" s="62">
        <v>5</v>
      </c>
      <c r="R34" s="62" t="s">
        <v>136</v>
      </c>
      <c r="S34" s="62" t="s">
        <v>136</v>
      </c>
      <c r="T34" s="62">
        <v>5</v>
      </c>
      <c r="U34" s="62" t="s">
        <v>136</v>
      </c>
      <c r="V34" s="62">
        <v>34</v>
      </c>
    </row>
    <row r="35" spans="1:22" ht="21.75">
      <c r="A35" s="61">
        <v>8</v>
      </c>
      <c r="B35" s="67" t="s">
        <v>253</v>
      </c>
      <c r="C35" s="61" t="s">
        <v>45</v>
      </c>
      <c r="D35" s="61" t="s">
        <v>114</v>
      </c>
      <c r="E35" s="73">
        <v>35</v>
      </c>
      <c r="F35" s="73" t="s">
        <v>114</v>
      </c>
      <c r="G35" s="73">
        <v>4</v>
      </c>
      <c r="H35" s="73">
        <v>38</v>
      </c>
      <c r="I35" s="73" t="s">
        <v>136</v>
      </c>
      <c r="J35" s="73">
        <v>2</v>
      </c>
      <c r="K35" s="73">
        <v>40</v>
      </c>
      <c r="L35" s="73" t="s">
        <v>136</v>
      </c>
      <c r="M35" s="73" t="s">
        <v>136</v>
      </c>
      <c r="N35" s="73">
        <v>44</v>
      </c>
      <c r="O35" s="73" t="s">
        <v>136</v>
      </c>
      <c r="P35" s="73">
        <v>2</v>
      </c>
      <c r="Q35" s="73">
        <v>48</v>
      </c>
      <c r="R35" s="73" t="s">
        <v>136</v>
      </c>
      <c r="S35" s="73" t="s">
        <v>114</v>
      </c>
      <c r="T35" s="73">
        <v>53</v>
      </c>
      <c r="U35" s="73" t="s">
        <v>136</v>
      </c>
      <c r="V35" s="73">
        <v>266</v>
      </c>
    </row>
    <row r="36" spans="1:22" ht="21.75">
      <c r="A36" s="63"/>
      <c r="B36" s="63"/>
      <c r="C36" s="61" t="s">
        <v>46</v>
      </c>
      <c r="D36" s="61">
        <v>2</v>
      </c>
      <c r="E36" s="61">
        <v>31</v>
      </c>
      <c r="F36" s="61" t="s">
        <v>136</v>
      </c>
      <c r="G36" s="61" t="s">
        <v>114</v>
      </c>
      <c r="H36" s="61">
        <v>37</v>
      </c>
      <c r="I36" s="61" t="s">
        <v>136</v>
      </c>
      <c r="J36" s="61">
        <v>1</v>
      </c>
      <c r="K36" s="61">
        <v>28</v>
      </c>
      <c r="L36" s="61" t="s">
        <v>136</v>
      </c>
      <c r="M36" s="61" t="s">
        <v>136</v>
      </c>
      <c r="N36" s="61">
        <v>38</v>
      </c>
      <c r="O36" s="61" t="s">
        <v>136</v>
      </c>
      <c r="P36" s="61">
        <v>2</v>
      </c>
      <c r="Q36" s="61">
        <v>44</v>
      </c>
      <c r="R36" s="61" t="s">
        <v>136</v>
      </c>
      <c r="S36" s="61">
        <v>2</v>
      </c>
      <c r="T36" s="61">
        <v>36</v>
      </c>
      <c r="U36" s="61" t="s">
        <v>136</v>
      </c>
      <c r="V36" s="61">
        <v>221</v>
      </c>
    </row>
    <row r="37" spans="1:22" ht="21.75">
      <c r="A37" s="63"/>
      <c r="B37" s="63"/>
      <c r="C37" s="61" t="s">
        <v>25</v>
      </c>
      <c r="D37" s="61">
        <v>2</v>
      </c>
      <c r="E37" s="61">
        <v>66</v>
      </c>
      <c r="F37" s="61" t="s">
        <v>136</v>
      </c>
      <c r="G37" s="61">
        <v>4</v>
      </c>
      <c r="H37" s="61">
        <v>75</v>
      </c>
      <c r="I37" s="61" t="s">
        <v>136</v>
      </c>
      <c r="J37" s="61">
        <v>3</v>
      </c>
      <c r="K37" s="61">
        <v>51</v>
      </c>
      <c r="L37" s="61" t="s">
        <v>136</v>
      </c>
      <c r="M37" s="61" t="s">
        <v>136</v>
      </c>
      <c r="N37" s="61">
        <v>82</v>
      </c>
      <c r="O37" s="61" t="s">
        <v>136</v>
      </c>
      <c r="P37" s="61">
        <v>4</v>
      </c>
      <c r="Q37" s="61">
        <v>92</v>
      </c>
      <c r="R37" s="61" t="s">
        <v>136</v>
      </c>
      <c r="S37" s="61">
        <v>2</v>
      </c>
      <c r="T37" s="61">
        <v>89</v>
      </c>
      <c r="U37" s="61" t="s">
        <v>136</v>
      </c>
      <c r="V37" s="61">
        <v>487</v>
      </c>
    </row>
    <row r="38" spans="1:22" ht="22.5" thickBot="1">
      <c r="A38" s="63"/>
      <c r="B38" s="64"/>
      <c r="C38" s="62" t="s">
        <v>60</v>
      </c>
      <c r="D38" s="62" t="s">
        <v>114</v>
      </c>
      <c r="E38" s="62">
        <v>3</v>
      </c>
      <c r="F38" s="62" t="s">
        <v>136</v>
      </c>
      <c r="G38" s="62" t="s">
        <v>114</v>
      </c>
      <c r="H38" s="62">
        <v>3</v>
      </c>
      <c r="I38" s="62" t="s">
        <v>136</v>
      </c>
      <c r="J38" s="62" t="s">
        <v>114</v>
      </c>
      <c r="K38" s="62">
        <v>4</v>
      </c>
      <c r="L38" s="62" t="s">
        <v>136</v>
      </c>
      <c r="M38" s="62" t="s">
        <v>136</v>
      </c>
      <c r="N38" s="62">
        <v>4</v>
      </c>
      <c r="O38" s="62" t="s">
        <v>136</v>
      </c>
      <c r="P38" s="62"/>
      <c r="Q38" s="62">
        <v>4</v>
      </c>
      <c r="R38" s="62" t="s">
        <v>136</v>
      </c>
      <c r="S38" s="62"/>
      <c r="T38" s="62">
        <v>4</v>
      </c>
      <c r="U38" s="62" t="s">
        <v>136</v>
      </c>
      <c r="V38" s="62">
        <v>22</v>
      </c>
    </row>
    <row r="39" spans="1:22" ht="21.75">
      <c r="A39" s="61">
        <v>9</v>
      </c>
      <c r="B39" s="67" t="s">
        <v>258</v>
      </c>
      <c r="C39" s="61" t="s">
        <v>45</v>
      </c>
      <c r="D39" s="73" t="s">
        <v>136</v>
      </c>
      <c r="E39" s="73">
        <v>33</v>
      </c>
      <c r="F39" s="73" t="s">
        <v>136</v>
      </c>
      <c r="G39" s="73" t="s">
        <v>136</v>
      </c>
      <c r="H39" s="73">
        <v>31</v>
      </c>
      <c r="I39" s="73" t="s">
        <v>136</v>
      </c>
      <c r="J39" s="73" t="s">
        <v>136</v>
      </c>
      <c r="K39" s="73">
        <v>15</v>
      </c>
      <c r="L39" s="73" t="s">
        <v>136</v>
      </c>
      <c r="M39" s="73" t="s">
        <v>136</v>
      </c>
      <c r="N39" s="73">
        <v>13</v>
      </c>
      <c r="O39" s="73" t="s">
        <v>136</v>
      </c>
      <c r="P39" s="73" t="s">
        <v>136</v>
      </c>
      <c r="Q39" s="73">
        <v>25</v>
      </c>
      <c r="R39" s="73" t="s">
        <v>136</v>
      </c>
      <c r="S39" s="73" t="s">
        <v>136</v>
      </c>
      <c r="T39" s="73">
        <v>28</v>
      </c>
      <c r="U39" s="73" t="s">
        <v>136</v>
      </c>
      <c r="V39" s="73">
        <v>145</v>
      </c>
    </row>
    <row r="40" spans="1:22" ht="21.75">
      <c r="A40" s="63"/>
      <c r="B40" s="63"/>
      <c r="C40" s="61" t="s">
        <v>46</v>
      </c>
      <c r="D40" s="61" t="s">
        <v>136</v>
      </c>
      <c r="E40" s="61">
        <v>31</v>
      </c>
      <c r="F40" s="61" t="s">
        <v>136</v>
      </c>
      <c r="G40" s="61" t="s">
        <v>136</v>
      </c>
      <c r="H40" s="61">
        <v>26</v>
      </c>
      <c r="I40" s="61" t="s">
        <v>136</v>
      </c>
      <c r="J40" s="61" t="s">
        <v>136</v>
      </c>
      <c r="K40" s="61">
        <v>20</v>
      </c>
      <c r="L40" s="61" t="s">
        <v>136</v>
      </c>
      <c r="M40" s="61" t="s">
        <v>136</v>
      </c>
      <c r="N40" s="61">
        <v>19</v>
      </c>
      <c r="O40" s="61" t="s">
        <v>136</v>
      </c>
      <c r="P40" s="61" t="s">
        <v>136</v>
      </c>
      <c r="Q40" s="61">
        <v>28</v>
      </c>
      <c r="R40" s="61" t="s">
        <v>136</v>
      </c>
      <c r="S40" s="61" t="s">
        <v>136</v>
      </c>
      <c r="T40" s="61">
        <v>20</v>
      </c>
      <c r="U40" s="61" t="s">
        <v>136</v>
      </c>
      <c r="V40" s="61">
        <v>144</v>
      </c>
    </row>
    <row r="41" spans="1:22" ht="21.75">
      <c r="A41" s="63"/>
      <c r="B41" s="63"/>
      <c r="C41" s="61" t="s">
        <v>25</v>
      </c>
      <c r="D41" s="61" t="s">
        <v>136</v>
      </c>
      <c r="E41" s="61">
        <v>64</v>
      </c>
      <c r="F41" s="61" t="s">
        <v>136</v>
      </c>
      <c r="G41" s="61" t="s">
        <v>136</v>
      </c>
      <c r="H41" s="61">
        <v>57</v>
      </c>
      <c r="I41" s="61" t="s">
        <v>136</v>
      </c>
      <c r="J41" s="61" t="s">
        <v>136</v>
      </c>
      <c r="K41" s="61">
        <v>35</v>
      </c>
      <c r="L41" s="61" t="s">
        <v>136</v>
      </c>
      <c r="M41" s="61" t="s">
        <v>136</v>
      </c>
      <c r="N41" s="61">
        <v>32</v>
      </c>
      <c r="O41" s="61" t="s">
        <v>136</v>
      </c>
      <c r="P41" s="61" t="s">
        <v>136</v>
      </c>
      <c r="Q41" s="61">
        <v>53</v>
      </c>
      <c r="R41" s="61" t="s">
        <v>136</v>
      </c>
      <c r="S41" s="61" t="s">
        <v>136</v>
      </c>
      <c r="T41" s="61">
        <v>48</v>
      </c>
      <c r="U41" s="61" t="s">
        <v>136</v>
      </c>
      <c r="V41" s="61">
        <v>289</v>
      </c>
    </row>
    <row r="42" spans="1:22" ht="22.5" thickBot="1">
      <c r="A42" s="63"/>
      <c r="B42" s="64"/>
      <c r="C42" s="62" t="s">
        <v>60</v>
      </c>
      <c r="D42" s="62" t="s">
        <v>136</v>
      </c>
      <c r="E42" s="62">
        <v>2</v>
      </c>
      <c r="F42" s="62" t="s">
        <v>136</v>
      </c>
      <c r="G42" s="62" t="s">
        <v>136</v>
      </c>
      <c r="H42" s="62">
        <v>2</v>
      </c>
      <c r="I42" s="62" t="s">
        <v>136</v>
      </c>
      <c r="J42" s="62" t="s">
        <v>136</v>
      </c>
      <c r="K42" s="62">
        <v>1</v>
      </c>
      <c r="L42" s="62" t="s">
        <v>136</v>
      </c>
      <c r="M42" s="62" t="s">
        <v>136</v>
      </c>
      <c r="N42" s="62">
        <v>1</v>
      </c>
      <c r="O42" s="62" t="s">
        <v>136</v>
      </c>
      <c r="P42" s="62" t="s">
        <v>136</v>
      </c>
      <c r="Q42" s="62">
        <v>2</v>
      </c>
      <c r="R42" s="62" t="s">
        <v>136</v>
      </c>
      <c r="S42" s="62" t="s">
        <v>136</v>
      </c>
      <c r="T42" s="62">
        <v>2</v>
      </c>
      <c r="U42" s="62" t="s">
        <v>136</v>
      </c>
      <c r="V42" s="62">
        <v>10</v>
      </c>
    </row>
    <row r="43" spans="1:22" ht="21.75">
      <c r="A43" s="61">
        <v>10</v>
      </c>
      <c r="B43" s="67" t="s">
        <v>263</v>
      </c>
      <c r="C43" s="61" t="s">
        <v>45</v>
      </c>
      <c r="D43" s="61" t="s">
        <v>136</v>
      </c>
      <c r="E43" s="61" t="s">
        <v>136</v>
      </c>
      <c r="F43" s="61" t="s">
        <v>136</v>
      </c>
      <c r="G43" s="61" t="s">
        <v>136</v>
      </c>
      <c r="H43" s="61" t="s">
        <v>136</v>
      </c>
      <c r="I43" s="61" t="s">
        <v>136</v>
      </c>
      <c r="J43" s="61" t="s">
        <v>136</v>
      </c>
      <c r="K43" s="61" t="s">
        <v>136</v>
      </c>
      <c r="L43" s="61" t="s">
        <v>136</v>
      </c>
      <c r="M43" s="61" t="s">
        <v>136</v>
      </c>
      <c r="N43" s="61" t="s">
        <v>136</v>
      </c>
      <c r="O43" s="61" t="s">
        <v>136</v>
      </c>
      <c r="P43" s="61" t="s">
        <v>136</v>
      </c>
      <c r="Q43" s="61" t="s">
        <v>136</v>
      </c>
      <c r="R43" s="61" t="s">
        <v>136</v>
      </c>
      <c r="S43" s="61" t="s">
        <v>136</v>
      </c>
      <c r="T43" s="61" t="s">
        <v>136</v>
      </c>
      <c r="U43" s="61" t="s">
        <v>136</v>
      </c>
      <c r="V43" s="61" t="s">
        <v>136</v>
      </c>
    </row>
    <row r="44" spans="1:22" ht="21.75">
      <c r="A44" s="63"/>
      <c r="B44" s="63"/>
      <c r="C44" s="61" t="s">
        <v>46</v>
      </c>
      <c r="D44" s="61" t="s">
        <v>136</v>
      </c>
      <c r="E44" s="61" t="s">
        <v>136</v>
      </c>
      <c r="F44" s="61" t="s">
        <v>136</v>
      </c>
      <c r="G44" s="61" t="s">
        <v>136</v>
      </c>
      <c r="H44" s="61" t="s">
        <v>136</v>
      </c>
      <c r="I44" s="61" t="s">
        <v>136</v>
      </c>
      <c r="J44" s="61" t="s">
        <v>136</v>
      </c>
      <c r="K44" s="61" t="s">
        <v>136</v>
      </c>
      <c r="L44" s="61" t="s">
        <v>136</v>
      </c>
      <c r="M44" s="61" t="s">
        <v>136</v>
      </c>
      <c r="N44" s="61" t="s">
        <v>136</v>
      </c>
      <c r="O44" s="61" t="s">
        <v>136</v>
      </c>
      <c r="P44" s="61" t="s">
        <v>136</v>
      </c>
      <c r="Q44" s="61" t="s">
        <v>136</v>
      </c>
      <c r="R44" s="61" t="s">
        <v>136</v>
      </c>
      <c r="S44" s="61" t="s">
        <v>136</v>
      </c>
      <c r="T44" s="61" t="s">
        <v>136</v>
      </c>
      <c r="U44" s="61" t="s">
        <v>136</v>
      </c>
      <c r="V44" s="61" t="s">
        <v>136</v>
      </c>
    </row>
    <row r="45" spans="1:22" ht="21.75">
      <c r="A45" s="63"/>
      <c r="B45" s="63"/>
      <c r="C45" s="61" t="s">
        <v>25</v>
      </c>
      <c r="D45" s="61" t="s">
        <v>136</v>
      </c>
      <c r="E45" s="61" t="s">
        <v>136</v>
      </c>
      <c r="F45" s="61" t="s">
        <v>136</v>
      </c>
      <c r="G45" s="61" t="s">
        <v>136</v>
      </c>
      <c r="H45" s="61" t="s">
        <v>136</v>
      </c>
      <c r="I45" s="61" t="s">
        <v>136</v>
      </c>
      <c r="J45" s="61" t="s">
        <v>136</v>
      </c>
      <c r="K45" s="61" t="s">
        <v>136</v>
      </c>
      <c r="L45" s="61" t="s">
        <v>136</v>
      </c>
      <c r="M45" s="61" t="s">
        <v>136</v>
      </c>
      <c r="N45" s="61" t="s">
        <v>136</v>
      </c>
      <c r="O45" s="61" t="s">
        <v>136</v>
      </c>
      <c r="P45" s="61" t="s">
        <v>136</v>
      </c>
      <c r="Q45" s="61" t="s">
        <v>136</v>
      </c>
      <c r="R45" s="61" t="s">
        <v>136</v>
      </c>
      <c r="S45" s="61" t="s">
        <v>136</v>
      </c>
      <c r="T45" s="61" t="s">
        <v>136</v>
      </c>
      <c r="U45" s="61" t="s">
        <v>136</v>
      </c>
      <c r="V45" s="61" t="s">
        <v>136</v>
      </c>
    </row>
    <row r="46" spans="1:22" ht="22.5" thickBot="1">
      <c r="A46" s="63"/>
      <c r="B46" s="64"/>
      <c r="C46" s="62" t="s">
        <v>60</v>
      </c>
      <c r="D46" s="62" t="s">
        <v>136</v>
      </c>
      <c r="E46" s="62" t="s">
        <v>136</v>
      </c>
      <c r="F46" s="62" t="s">
        <v>136</v>
      </c>
      <c r="G46" s="62" t="s">
        <v>136</v>
      </c>
      <c r="H46" s="62" t="s">
        <v>136</v>
      </c>
      <c r="I46" s="62" t="s">
        <v>136</v>
      </c>
      <c r="J46" s="62" t="s">
        <v>136</v>
      </c>
      <c r="K46" s="62" t="s">
        <v>136</v>
      </c>
      <c r="L46" s="62" t="s">
        <v>136</v>
      </c>
      <c r="M46" s="62" t="s">
        <v>136</v>
      </c>
      <c r="N46" s="62" t="s">
        <v>136</v>
      </c>
      <c r="O46" s="62" t="s">
        <v>136</v>
      </c>
      <c r="P46" s="62" t="s">
        <v>136</v>
      </c>
      <c r="Q46" s="62" t="s">
        <v>136</v>
      </c>
      <c r="R46" s="62" t="s">
        <v>136</v>
      </c>
      <c r="S46" s="62" t="s">
        <v>136</v>
      </c>
      <c r="T46" s="62" t="s">
        <v>136</v>
      </c>
      <c r="U46" s="62" t="s">
        <v>136</v>
      </c>
      <c r="V46" s="62" t="s">
        <v>136</v>
      </c>
    </row>
    <row r="47" spans="1:22" ht="21.75">
      <c r="A47" s="61">
        <v>11</v>
      </c>
      <c r="B47" s="392" t="s">
        <v>267</v>
      </c>
      <c r="C47" s="61" t="s">
        <v>45</v>
      </c>
      <c r="D47" s="61" t="s">
        <v>136</v>
      </c>
      <c r="E47" s="61">
        <v>37</v>
      </c>
      <c r="F47" s="61" t="s">
        <v>136</v>
      </c>
      <c r="G47" s="61" t="s">
        <v>136</v>
      </c>
      <c r="H47" s="61">
        <v>22</v>
      </c>
      <c r="I47" s="61" t="s">
        <v>136</v>
      </c>
      <c r="J47" s="61" t="s">
        <v>136</v>
      </c>
      <c r="K47" s="61">
        <v>19</v>
      </c>
      <c r="L47" s="61" t="s">
        <v>136</v>
      </c>
      <c r="M47" s="61" t="s">
        <v>136</v>
      </c>
      <c r="N47" s="61">
        <v>31</v>
      </c>
      <c r="O47" s="61" t="s">
        <v>136</v>
      </c>
      <c r="P47" s="61" t="s">
        <v>136</v>
      </c>
      <c r="Q47" s="61">
        <v>17</v>
      </c>
      <c r="R47" s="61" t="s">
        <v>136</v>
      </c>
      <c r="S47" s="61" t="s">
        <v>136</v>
      </c>
      <c r="T47" s="61">
        <v>6</v>
      </c>
      <c r="U47" s="61" t="s">
        <v>136</v>
      </c>
      <c r="V47" s="61">
        <v>132</v>
      </c>
    </row>
    <row r="48" spans="1:22" ht="21.75">
      <c r="A48" s="63"/>
      <c r="B48" s="445"/>
      <c r="C48" s="61" t="s">
        <v>46</v>
      </c>
      <c r="D48" s="61" t="s">
        <v>136</v>
      </c>
      <c r="E48" s="61">
        <v>34</v>
      </c>
      <c r="F48" s="61" t="s">
        <v>136</v>
      </c>
      <c r="G48" s="61" t="s">
        <v>136</v>
      </c>
      <c r="H48" s="61">
        <v>22</v>
      </c>
      <c r="I48" s="61" t="s">
        <v>136</v>
      </c>
      <c r="J48" s="61" t="s">
        <v>136</v>
      </c>
      <c r="K48" s="61">
        <v>9</v>
      </c>
      <c r="L48" s="61" t="s">
        <v>136</v>
      </c>
      <c r="M48" s="61" t="s">
        <v>136</v>
      </c>
      <c r="N48" s="61">
        <v>14</v>
      </c>
      <c r="O48" s="61" t="s">
        <v>136</v>
      </c>
      <c r="P48" s="61" t="s">
        <v>136</v>
      </c>
      <c r="Q48" s="61">
        <v>13</v>
      </c>
      <c r="R48" s="61" t="s">
        <v>136</v>
      </c>
      <c r="S48" s="61" t="s">
        <v>136</v>
      </c>
      <c r="T48" s="61">
        <v>17</v>
      </c>
      <c r="U48" s="61" t="s">
        <v>136</v>
      </c>
      <c r="V48" s="61">
        <v>109</v>
      </c>
    </row>
    <row r="49" spans="1:22" ht="21.75">
      <c r="A49" s="63"/>
      <c r="B49" s="445"/>
      <c r="C49" s="61" t="s">
        <v>25</v>
      </c>
      <c r="D49" s="61" t="s">
        <v>136</v>
      </c>
      <c r="E49" s="61">
        <v>71</v>
      </c>
      <c r="F49" s="61" t="s">
        <v>136</v>
      </c>
      <c r="G49" s="61" t="s">
        <v>136</v>
      </c>
      <c r="H49" s="61">
        <v>44</v>
      </c>
      <c r="I49" s="61" t="s">
        <v>136</v>
      </c>
      <c r="J49" s="61" t="s">
        <v>136</v>
      </c>
      <c r="K49" s="61">
        <v>28</v>
      </c>
      <c r="L49" s="61" t="s">
        <v>136</v>
      </c>
      <c r="M49" s="61" t="s">
        <v>136</v>
      </c>
      <c r="N49" s="61">
        <v>45</v>
      </c>
      <c r="O49" s="61" t="s">
        <v>136</v>
      </c>
      <c r="P49" s="61" t="s">
        <v>136</v>
      </c>
      <c r="Q49" s="61">
        <v>30</v>
      </c>
      <c r="R49" s="61" t="s">
        <v>136</v>
      </c>
      <c r="S49" s="61" t="s">
        <v>136</v>
      </c>
      <c r="T49" s="61">
        <v>23</v>
      </c>
      <c r="U49" s="61" t="s">
        <v>136</v>
      </c>
      <c r="V49" s="61">
        <v>241</v>
      </c>
    </row>
    <row r="50" spans="1:22" ht="22.5" thickBot="1">
      <c r="A50" s="63"/>
      <c r="B50" s="64"/>
      <c r="C50" s="62" t="s">
        <v>60</v>
      </c>
      <c r="D50" s="62" t="s">
        <v>136</v>
      </c>
      <c r="E50" s="62">
        <v>2</v>
      </c>
      <c r="F50" s="62" t="s">
        <v>136</v>
      </c>
      <c r="G50" s="62" t="s">
        <v>136</v>
      </c>
      <c r="H50" s="62">
        <v>1</v>
      </c>
      <c r="I50" s="62" t="s">
        <v>136</v>
      </c>
      <c r="J50" s="62" t="s">
        <v>136</v>
      </c>
      <c r="K50" s="62">
        <v>1</v>
      </c>
      <c r="L50" s="62" t="s">
        <v>136</v>
      </c>
      <c r="M50" s="62" t="s">
        <v>136</v>
      </c>
      <c r="N50" s="62">
        <v>1</v>
      </c>
      <c r="O50" s="62" t="s">
        <v>136</v>
      </c>
      <c r="P50" s="62" t="s">
        <v>136</v>
      </c>
      <c r="Q50" s="62">
        <v>1</v>
      </c>
      <c r="R50" s="62" t="s">
        <v>136</v>
      </c>
      <c r="S50" s="62" t="s">
        <v>136</v>
      </c>
      <c r="T50" s="62">
        <v>1</v>
      </c>
      <c r="U50" s="62" t="s">
        <v>136</v>
      </c>
      <c r="V50" s="62">
        <v>7</v>
      </c>
    </row>
    <row r="51" spans="1:22" ht="21.75">
      <c r="A51" s="61">
        <v>12</v>
      </c>
      <c r="B51" s="74" t="s">
        <v>272</v>
      </c>
      <c r="C51" s="73" t="s">
        <v>45</v>
      </c>
      <c r="D51" s="61" t="s">
        <v>136</v>
      </c>
      <c r="E51" s="61">
        <v>22</v>
      </c>
      <c r="F51" s="61" t="s">
        <v>136</v>
      </c>
      <c r="G51" s="61" t="s">
        <v>136</v>
      </c>
      <c r="H51" s="61">
        <v>16</v>
      </c>
      <c r="I51" s="61" t="s">
        <v>136</v>
      </c>
      <c r="J51" s="61" t="s">
        <v>136</v>
      </c>
      <c r="K51" s="61">
        <v>18</v>
      </c>
      <c r="L51" s="61" t="s">
        <v>136</v>
      </c>
      <c r="M51" s="61" t="s">
        <v>136</v>
      </c>
      <c r="N51" s="61">
        <v>12</v>
      </c>
      <c r="O51" s="61" t="s">
        <v>136</v>
      </c>
      <c r="P51" s="61" t="s">
        <v>136</v>
      </c>
      <c r="Q51" s="61">
        <v>8</v>
      </c>
      <c r="R51" s="61" t="s">
        <v>136</v>
      </c>
      <c r="S51" s="61" t="s">
        <v>136</v>
      </c>
      <c r="T51" s="61">
        <v>10</v>
      </c>
      <c r="U51" s="61" t="s">
        <v>136</v>
      </c>
      <c r="V51" s="61">
        <v>86</v>
      </c>
    </row>
    <row r="52" spans="1:22" ht="21.75">
      <c r="A52" s="63"/>
      <c r="B52" s="63"/>
      <c r="C52" s="61" t="s">
        <v>46</v>
      </c>
      <c r="D52" s="61" t="s">
        <v>136</v>
      </c>
      <c r="E52" s="61">
        <v>17</v>
      </c>
      <c r="F52" s="61" t="s">
        <v>136</v>
      </c>
      <c r="G52" s="61" t="s">
        <v>136</v>
      </c>
      <c r="H52" s="61">
        <v>17</v>
      </c>
      <c r="I52" s="61" t="s">
        <v>136</v>
      </c>
      <c r="J52" s="61" t="s">
        <v>136</v>
      </c>
      <c r="K52" s="61">
        <v>12</v>
      </c>
      <c r="L52" s="61" t="s">
        <v>136</v>
      </c>
      <c r="M52" s="61" t="s">
        <v>136</v>
      </c>
      <c r="N52" s="61">
        <v>11</v>
      </c>
      <c r="O52" s="61" t="s">
        <v>136</v>
      </c>
      <c r="P52" s="61" t="s">
        <v>136</v>
      </c>
      <c r="Q52" s="61">
        <v>6</v>
      </c>
      <c r="R52" s="61" t="s">
        <v>136</v>
      </c>
      <c r="S52" s="61" t="s">
        <v>136</v>
      </c>
      <c r="T52" s="61">
        <v>8</v>
      </c>
      <c r="U52" s="61" t="s">
        <v>136</v>
      </c>
      <c r="V52" s="61">
        <v>71</v>
      </c>
    </row>
    <row r="53" spans="1:22" ht="21.75">
      <c r="A53" s="63"/>
      <c r="B53" s="63"/>
      <c r="C53" s="61" t="s">
        <v>25</v>
      </c>
      <c r="D53" s="61" t="s">
        <v>136</v>
      </c>
      <c r="E53" s="61">
        <v>39</v>
      </c>
      <c r="F53" s="61" t="s">
        <v>136</v>
      </c>
      <c r="G53" s="61" t="s">
        <v>136</v>
      </c>
      <c r="H53" s="61">
        <v>33</v>
      </c>
      <c r="I53" s="61" t="s">
        <v>136</v>
      </c>
      <c r="J53" s="61" t="s">
        <v>136</v>
      </c>
      <c r="K53" s="61">
        <v>30</v>
      </c>
      <c r="L53" s="61" t="s">
        <v>136</v>
      </c>
      <c r="M53" s="61" t="s">
        <v>136</v>
      </c>
      <c r="N53" s="61">
        <v>23</v>
      </c>
      <c r="O53" s="61" t="s">
        <v>136</v>
      </c>
      <c r="P53" s="61" t="s">
        <v>136</v>
      </c>
      <c r="Q53" s="61">
        <v>14</v>
      </c>
      <c r="R53" s="61" t="s">
        <v>136</v>
      </c>
      <c r="S53" s="61" t="s">
        <v>136</v>
      </c>
      <c r="T53" s="61">
        <v>18</v>
      </c>
      <c r="U53" s="61" t="s">
        <v>136</v>
      </c>
      <c r="V53" s="61">
        <v>157</v>
      </c>
    </row>
    <row r="54" spans="1:22" ht="22.5" thickBot="1">
      <c r="A54" s="63"/>
      <c r="B54" s="64"/>
      <c r="C54" s="62" t="s">
        <v>60</v>
      </c>
      <c r="D54" s="62" t="s">
        <v>136</v>
      </c>
      <c r="E54" s="62">
        <v>1</v>
      </c>
      <c r="F54" s="62" t="s">
        <v>136</v>
      </c>
      <c r="G54" s="62" t="s">
        <v>136</v>
      </c>
      <c r="H54" s="62">
        <v>1</v>
      </c>
      <c r="I54" s="62" t="s">
        <v>136</v>
      </c>
      <c r="J54" s="62" t="s">
        <v>136</v>
      </c>
      <c r="K54" s="62">
        <v>1</v>
      </c>
      <c r="L54" s="62" t="s">
        <v>136</v>
      </c>
      <c r="M54" s="62" t="s">
        <v>136</v>
      </c>
      <c r="N54" s="62">
        <v>1</v>
      </c>
      <c r="O54" s="62" t="s">
        <v>136</v>
      </c>
      <c r="P54" s="62" t="s">
        <v>136</v>
      </c>
      <c r="Q54" s="62">
        <v>1</v>
      </c>
      <c r="R54" s="62" t="s">
        <v>136</v>
      </c>
      <c r="S54" s="62" t="s">
        <v>136</v>
      </c>
      <c r="T54" s="62">
        <v>1</v>
      </c>
      <c r="U54" s="62" t="s">
        <v>136</v>
      </c>
      <c r="V54" s="62">
        <v>6</v>
      </c>
    </row>
    <row r="55" spans="1:22" ht="21.75">
      <c r="A55" s="61">
        <v>13</v>
      </c>
      <c r="B55" s="77" t="s">
        <v>298</v>
      </c>
      <c r="C55" s="61" t="s">
        <v>45</v>
      </c>
      <c r="D55" s="180" t="s">
        <v>136</v>
      </c>
      <c r="E55" s="61">
        <v>18</v>
      </c>
      <c r="F55" s="180" t="s">
        <v>136</v>
      </c>
      <c r="G55" s="180" t="s">
        <v>136</v>
      </c>
      <c r="H55" s="61">
        <v>21</v>
      </c>
      <c r="I55" s="180" t="s">
        <v>136</v>
      </c>
      <c r="J55" s="180" t="s">
        <v>136</v>
      </c>
      <c r="K55" s="61">
        <v>9</v>
      </c>
      <c r="L55" s="180" t="s">
        <v>136</v>
      </c>
      <c r="M55" s="180" t="s">
        <v>136</v>
      </c>
      <c r="N55" s="61">
        <v>10</v>
      </c>
      <c r="O55" s="180" t="s">
        <v>136</v>
      </c>
      <c r="P55" s="180" t="s">
        <v>136</v>
      </c>
      <c r="Q55" s="180" t="s">
        <v>136</v>
      </c>
      <c r="R55" s="180" t="s">
        <v>136</v>
      </c>
      <c r="S55" s="180" t="s">
        <v>136</v>
      </c>
      <c r="T55" s="180" t="s">
        <v>136</v>
      </c>
      <c r="U55" s="180" t="s">
        <v>136</v>
      </c>
      <c r="V55" s="61"/>
    </row>
    <row r="56" spans="1:22" ht="21.75">
      <c r="A56" s="63"/>
      <c r="B56" s="63"/>
      <c r="C56" s="61" t="s">
        <v>46</v>
      </c>
      <c r="D56" s="61" t="s">
        <v>136</v>
      </c>
      <c r="E56" s="61">
        <v>19</v>
      </c>
      <c r="F56" s="61" t="s">
        <v>136</v>
      </c>
      <c r="G56" s="61" t="s">
        <v>136</v>
      </c>
      <c r="H56" s="61">
        <v>18</v>
      </c>
      <c r="I56" s="61" t="s">
        <v>136</v>
      </c>
      <c r="J56" s="61" t="s">
        <v>136</v>
      </c>
      <c r="K56" s="61">
        <v>14</v>
      </c>
      <c r="L56" s="61" t="s">
        <v>136</v>
      </c>
      <c r="M56" s="61" t="s">
        <v>136</v>
      </c>
      <c r="N56" s="61">
        <v>7</v>
      </c>
      <c r="O56" s="61" t="s">
        <v>136</v>
      </c>
      <c r="P56" s="61" t="s">
        <v>136</v>
      </c>
      <c r="Q56" s="61" t="s">
        <v>136</v>
      </c>
      <c r="R56" s="61" t="s">
        <v>136</v>
      </c>
      <c r="S56" s="61" t="s">
        <v>136</v>
      </c>
      <c r="T56" s="61" t="s">
        <v>136</v>
      </c>
      <c r="U56" s="61" t="s">
        <v>136</v>
      </c>
      <c r="V56" s="61"/>
    </row>
    <row r="57" spans="1:22" ht="21.75">
      <c r="A57" s="63"/>
      <c r="B57" s="63"/>
      <c r="C57" s="61" t="s">
        <v>25</v>
      </c>
      <c r="D57" s="61" t="s">
        <v>136</v>
      </c>
      <c r="E57" s="61">
        <v>37</v>
      </c>
      <c r="F57" s="61" t="s">
        <v>136</v>
      </c>
      <c r="G57" s="61" t="s">
        <v>136</v>
      </c>
      <c r="H57" s="61">
        <v>39</v>
      </c>
      <c r="I57" s="61" t="s">
        <v>136</v>
      </c>
      <c r="J57" s="61" t="s">
        <v>136</v>
      </c>
      <c r="K57" s="61">
        <v>23</v>
      </c>
      <c r="L57" s="61" t="s">
        <v>136</v>
      </c>
      <c r="M57" s="61" t="s">
        <v>136</v>
      </c>
      <c r="N57" s="61">
        <v>17</v>
      </c>
      <c r="O57" s="61" t="s">
        <v>136</v>
      </c>
      <c r="P57" s="61" t="s">
        <v>136</v>
      </c>
      <c r="Q57" s="61" t="s">
        <v>136</v>
      </c>
      <c r="R57" s="61" t="s">
        <v>136</v>
      </c>
      <c r="S57" s="61" t="s">
        <v>136</v>
      </c>
      <c r="T57" s="61" t="s">
        <v>136</v>
      </c>
      <c r="U57" s="61" t="s">
        <v>136</v>
      </c>
      <c r="V57" s="61">
        <f>SUM(E57:N57)</f>
        <v>116</v>
      </c>
    </row>
    <row r="58" spans="1:22" ht="22.5" thickBot="1">
      <c r="A58" s="63"/>
      <c r="B58" s="64"/>
      <c r="C58" s="62" t="s">
        <v>60</v>
      </c>
      <c r="D58" s="62" t="s">
        <v>136</v>
      </c>
      <c r="E58" s="62">
        <v>1</v>
      </c>
      <c r="F58" s="62" t="s">
        <v>136</v>
      </c>
      <c r="G58" s="62" t="s">
        <v>136</v>
      </c>
      <c r="H58" s="62">
        <v>1</v>
      </c>
      <c r="I58" s="62" t="s">
        <v>136</v>
      </c>
      <c r="J58" s="62" t="s">
        <v>136</v>
      </c>
      <c r="K58" s="62">
        <v>1</v>
      </c>
      <c r="L58" s="62" t="s">
        <v>136</v>
      </c>
      <c r="M58" s="62" t="s">
        <v>136</v>
      </c>
      <c r="N58" s="62">
        <v>1</v>
      </c>
      <c r="O58" s="62" t="s">
        <v>136</v>
      </c>
      <c r="P58" s="62" t="s">
        <v>136</v>
      </c>
      <c r="Q58" s="62" t="s">
        <v>136</v>
      </c>
      <c r="R58" s="62" t="s">
        <v>136</v>
      </c>
      <c r="S58" s="62" t="s">
        <v>136</v>
      </c>
      <c r="T58" s="62" t="s">
        <v>136</v>
      </c>
      <c r="U58" s="62" t="s">
        <v>136</v>
      </c>
      <c r="V58" s="62"/>
    </row>
    <row r="59" spans="1:22" ht="21.75">
      <c r="A59" s="63">
        <v>14</v>
      </c>
      <c r="B59" s="372" t="s">
        <v>312</v>
      </c>
      <c r="C59" s="162" t="s">
        <v>45</v>
      </c>
      <c r="D59" s="162">
        <v>8</v>
      </c>
      <c r="E59" s="162">
        <v>9</v>
      </c>
      <c r="F59" s="215" t="s">
        <v>136</v>
      </c>
      <c r="G59" s="162">
        <v>7</v>
      </c>
      <c r="H59" s="162">
        <v>7</v>
      </c>
      <c r="I59" s="215" t="s">
        <v>136</v>
      </c>
      <c r="J59" s="162">
        <v>7</v>
      </c>
      <c r="K59" s="162">
        <v>9</v>
      </c>
      <c r="L59" s="215" t="s">
        <v>136</v>
      </c>
      <c r="M59" s="162">
        <v>6</v>
      </c>
      <c r="N59" s="162">
        <v>12</v>
      </c>
      <c r="O59" s="215" t="s">
        <v>136</v>
      </c>
      <c r="P59" s="162">
        <v>8</v>
      </c>
      <c r="Q59" s="162">
        <v>5</v>
      </c>
      <c r="R59" s="215" t="s">
        <v>136</v>
      </c>
      <c r="S59" s="162">
        <v>6</v>
      </c>
      <c r="T59" s="162">
        <v>9</v>
      </c>
      <c r="U59" s="215" t="s">
        <v>136</v>
      </c>
      <c r="V59" s="162">
        <f>D59+E59+G59+H59+J59+K59+M59+N59+P59+Q59+S59+T59</f>
        <v>93</v>
      </c>
    </row>
    <row r="60" spans="1:22" ht="21.75">
      <c r="A60" s="63"/>
      <c r="B60" s="151"/>
      <c r="C60" s="162" t="s">
        <v>46</v>
      </c>
      <c r="D60" s="162">
        <v>6</v>
      </c>
      <c r="E60" s="162">
        <v>3</v>
      </c>
      <c r="F60" s="215" t="s">
        <v>136</v>
      </c>
      <c r="G60" s="162">
        <v>9</v>
      </c>
      <c r="H60" s="162">
        <v>8</v>
      </c>
      <c r="I60" s="215" t="s">
        <v>136</v>
      </c>
      <c r="J60" s="162">
        <v>5</v>
      </c>
      <c r="K60" s="162">
        <v>5</v>
      </c>
      <c r="L60" s="215" t="s">
        <v>136</v>
      </c>
      <c r="M60" s="162">
        <v>5</v>
      </c>
      <c r="N60" s="162">
        <v>5</v>
      </c>
      <c r="O60" s="215" t="s">
        <v>136</v>
      </c>
      <c r="P60" s="162">
        <v>13</v>
      </c>
      <c r="Q60" s="162">
        <v>9</v>
      </c>
      <c r="R60" s="215" t="s">
        <v>136</v>
      </c>
      <c r="S60" s="162">
        <v>3</v>
      </c>
      <c r="T60" s="162">
        <v>7</v>
      </c>
      <c r="U60" s="215" t="s">
        <v>136</v>
      </c>
      <c r="V60" s="162">
        <f>D60+E60+G60+H60+J60+K60+M60+N60+P60+Q60+S60+T60</f>
        <v>78</v>
      </c>
    </row>
    <row r="61" spans="1:22" ht="21.75">
      <c r="A61" s="63"/>
      <c r="B61" s="151"/>
      <c r="C61" s="162" t="s">
        <v>25</v>
      </c>
      <c r="D61" s="162">
        <v>14</v>
      </c>
      <c r="E61" s="162">
        <v>12</v>
      </c>
      <c r="F61" s="215" t="s">
        <v>136</v>
      </c>
      <c r="G61" s="162">
        <v>16</v>
      </c>
      <c r="H61" s="162">
        <v>15</v>
      </c>
      <c r="I61" s="215" t="s">
        <v>136</v>
      </c>
      <c r="J61" s="162">
        <v>12</v>
      </c>
      <c r="K61" s="162">
        <v>14</v>
      </c>
      <c r="L61" s="215" t="s">
        <v>136</v>
      </c>
      <c r="M61" s="162">
        <v>11</v>
      </c>
      <c r="N61" s="162">
        <v>17</v>
      </c>
      <c r="O61" s="215" t="s">
        <v>136</v>
      </c>
      <c r="P61" s="162">
        <v>21</v>
      </c>
      <c r="Q61" s="162">
        <v>14</v>
      </c>
      <c r="R61" s="215" t="s">
        <v>136</v>
      </c>
      <c r="S61" s="162">
        <v>9</v>
      </c>
      <c r="T61" s="162">
        <v>16</v>
      </c>
      <c r="U61" s="215" t="s">
        <v>136</v>
      </c>
      <c r="V61" s="162">
        <f>D61+E61+G61+H61+J61+K61+M61+N61+P61+Q61+S61+T61</f>
        <v>171</v>
      </c>
    </row>
    <row r="62" spans="1:22" ht="22.5" thickBot="1">
      <c r="A62" s="63"/>
      <c r="B62" s="395"/>
      <c r="C62" s="446" t="s">
        <v>60</v>
      </c>
      <c r="D62" s="639">
        <v>1</v>
      </c>
      <c r="E62" s="640"/>
      <c r="F62" s="641"/>
      <c r="G62" s="639">
        <v>1</v>
      </c>
      <c r="H62" s="640"/>
      <c r="I62" s="641"/>
      <c r="J62" s="639">
        <v>1</v>
      </c>
      <c r="K62" s="640"/>
      <c r="L62" s="641"/>
      <c r="M62" s="639">
        <v>1</v>
      </c>
      <c r="N62" s="640"/>
      <c r="O62" s="641"/>
      <c r="P62" s="639">
        <v>1</v>
      </c>
      <c r="Q62" s="640"/>
      <c r="R62" s="641"/>
      <c r="S62" s="639">
        <v>1</v>
      </c>
      <c r="T62" s="640"/>
      <c r="U62" s="641"/>
      <c r="V62" s="446">
        <v>6</v>
      </c>
    </row>
    <row r="63" spans="1:22" ht="21.75">
      <c r="A63" s="63">
        <v>15</v>
      </c>
      <c r="B63" s="52" t="s">
        <v>319</v>
      </c>
      <c r="C63" s="162" t="s">
        <v>45</v>
      </c>
      <c r="D63" s="215" t="s">
        <v>136</v>
      </c>
      <c r="E63" s="215" t="s">
        <v>136</v>
      </c>
      <c r="F63" s="215" t="s">
        <v>136</v>
      </c>
      <c r="G63" s="215" t="s">
        <v>136</v>
      </c>
      <c r="H63" s="215" t="s">
        <v>136</v>
      </c>
      <c r="I63" s="215" t="s">
        <v>136</v>
      </c>
      <c r="J63" s="215" t="s">
        <v>136</v>
      </c>
      <c r="K63" s="215" t="s">
        <v>136</v>
      </c>
      <c r="L63" s="215" t="s">
        <v>136</v>
      </c>
      <c r="M63" s="215" t="s">
        <v>136</v>
      </c>
      <c r="N63" s="215" t="s">
        <v>136</v>
      </c>
      <c r="O63" s="215" t="s">
        <v>136</v>
      </c>
      <c r="P63" s="215" t="s">
        <v>136</v>
      </c>
      <c r="Q63" s="215" t="s">
        <v>136</v>
      </c>
      <c r="R63" s="215" t="s">
        <v>136</v>
      </c>
      <c r="S63" s="215" t="s">
        <v>136</v>
      </c>
      <c r="T63" s="215" t="s">
        <v>136</v>
      </c>
      <c r="U63" s="215" t="s">
        <v>136</v>
      </c>
      <c r="V63" s="215" t="s">
        <v>136</v>
      </c>
    </row>
    <row r="64" spans="1:22" ht="21.75">
      <c r="A64" s="63"/>
      <c r="B64" s="151"/>
      <c r="C64" s="162" t="s">
        <v>46</v>
      </c>
      <c r="D64" s="215" t="s">
        <v>136</v>
      </c>
      <c r="E64" s="215" t="s">
        <v>136</v>
      </c>
      <c r="F64" s="215" t="s">
        <v>136</v>
      </c>
      <c r="G64" s="215" t="s">
        <v>136</v>
      </c>
      <c r="H64" s="215" t="s">
        <v>136</v>
      </c>
      <c r="I64" s="215" t="s">
        <v>136</v>
      </c>
      <c r="J64" s="215" t="s">
        <v>136</v>
      </c>
      <c r="K64" s="215" t="s">
        <v>136</v>
      </c>
      <c r="L64" s="215" t="s">
        <v>136</v>
      </c>
      <c r="M64" s="215" t="s">
        <v>136</v>
      </c>
      <c r="N64" s="215" t="s">
        <v>136</v>
      </c>
      <c r="O64" s="215" t="s">
        <v>136</v>
      </c>
      <c r="P64" s="215" t="s">
        <v>136</v>
      </c>
      <c r="Q64" s="215" t="s">
        <v>136</v>
      </c>
      <c r="R64" s="215" t="s">
        <v>136</v>
      </c>
      <c r="S64" s="215" t="s">
        <v>136</v>
      </c>
      <c r="T64" s="215" t="s">
        <v>136</v>
      </c>
      <c r="U64" s="215" t="s">
        <v>136</v>
      </c>
      <c r="V64" s="215" t="s">
        <v>136</v>
      </c>
    </row>
    <row r="65" spans="1:22" ht="21.75">
      <c r="A65" s="63"/>
      <c r="B65" s="151"/>
      <c r="C65" s="162" t="s">
        <v>25</v>
      </c>
      <c r="D65" s="215" t="s">
        <v>136</v>
      </c>
      <c r="E65" s="215" t="s">
        <v>136</v>
      </c>
      <c r="F65" s="215" t="s">
        <v>136</v>
      </c>
      <c r="G65" s="215" t="s">
        <v>136</v>
      </c>
      <c r="H65" s="215" t="s">
        <v>136</v>
      </c>
      <c r="I65" s="215" t="s">
        <v>136</v>
      </c>
      <c r="J65" s="215" t="s">
        <v>136</v>
      </c>
      <c r="K65" s="215" t="s">
        <v>136</v>
      </c>
      <c r="L65" s="215" t="s">
        <v>136</v>
      </c>
      <c r="M65" s="215" t="s">
        <v>136</v>
      </c>
      <c r="N65" s="215" t="s">
        <v>136</v>
      </c>
      <c r="O65" s="215" t="s">
        <v>136</v>
      </c>
      <c r="P65" s="215" t="s">
        <v>136</v>
      </c>
      <c r="Q65" s="215" t="s">
        <v>136</v>
      </c>
      <c r="R65" s="215" t="s">
        <v>136</v>
      </c>
      <c r="S65" s="215" t="s">
        <v>136</v>
      </c>
      <c r="T65" s="215" t="s">
        <v>136</v>
      </c>
      <c r="U65" s="215" t="s">
        <v>136</v>
      </c>
      <c r="V65" s="215" t="s">
        <v>136</v>
      </c>
    </row>
    <row r="66" spans="1:22" ht="22.5" thickBot="1">
      <c r="A66" s="63"/>
      <c r="B66" s="395"/>
      <c r="C66" s="446" t="s">
        <v>60</v>
      </c>
      <c r="D66" s="215" t="s">
        <v>136</v>
      </c>
      <c r="E66" s="215" t="s">
        <v>136</v>
      </c>
      <c r="F66" s="215" t="s">
        <v>136</v>
      </c>
      <c r="G66" s="215" t="s">
        <v>136</v>
      </c>
      <c r="H66" s="215" t="s">
        <v>136</v>
      </c>
      <c r="I66" s="215" t="s">
        <v>136</v>
      </c>
      <c r="J66" s="215" t="s">
        <v>136</v>
      </c>
      <c r="K66" s="215" t="s">
        <v>136</v>
      </c>
      <c r="L66" s="215" t="s">
        <v>136</v>
      </c>
      <c r="M66" s="215" t="s">
        <v>136</v>
      </c>
      <c r="N66" s="215" t="s">
        <v>136</v>
      </c>
      <c r="O66" s="215" t="s">
        <v>136</v>
      </c>
      <c r="P66" s="215" t="s">
        <v>136</v>
      </c>
      <c r="Q66" s="215" t="s">
        <v>136</v>
      </c>
      <c r="R66" s="215" t="s">
        <v>136</v>
      </c>
      <c r="S66" s="215" t="s">
        <v>136</v>
      </c>
      <c r="T66" s="215" t="s">
        <v>136</v>
      </c>
      <c r="U66" s="215" t="s">
        <v>136</v>
      </c>
      <c r="V66" s="215" t="s">
        <v>136</v>
      </c>
    </row>
    <row r="67" spans="1:22" ht="21.75">
      <c r="A67" s="63">
        <v>16</v>
      </c>
      <c r="B67" s="55" t="s">
        <v>323</v>
      </c>
      <c r="C67" s="162" t="s">
        <v>45</v>
      </c>
      <c r="D67" s="162">
        <v>9</v>
      </c>
      <c r="E67" s="162">
        <v>18</v>
      </c>
      <c r="F67" s="162" t="s">
        <v>136</v>
      </c>
      <c r="G67" s="162">
        <v>14</v>
      </c>
      <c r="H67" s="162">
        <v>16</v>
      </c>
      <c r="I67" s="162" t="s">
        <v>136</v>
      </c>
      <c r="J67" s="162">
        <v>10</v>
      </c>
      <c r="K67" s="162">
        <v>12</v>
      </c>
      <c r="L67" s="162" t="s">
        <v>136</v>
      </c>
      <c r="M67" s="162">
        <v>7</v>
      </c>
      <c r="N67" s="162">
        <v>12</v>
      </c>
      <c r="O67" s="162">
        <v>1</v>
      </c>
      <c r="P67" s="162">
        <v>3</v>
      </c>
      <c r="Q67" s="162">
        <v>7</v>
      </c>
      <c r="R67" s="162" t="s">
        <v>136</v>
      </c>
      <c r="S67" s="162">
        <v>13</v>
      </c>
      <c r="T67" s="162">
        <v>8</v>
      </c>
      <c r="U67" s="162" t="s">
        <v>136</v>
      </c>
      <c r="V67" s="162">
        <f>SUM(D67:U67)</f>
        <v>130</v>
      </c>
    </row>
    <row r="68" spans="1:22" ht="21.75">
      <c r="A68" s="63"/>
      <c r="B68" s="151"/>
      <c r="C68" s="162" t="s">
        <v>46</v>
      </c>
      <c r="D68" s="162">
        <v>4</v>
      </c>
      <c r="E68" s="162">
        <v>14</v>
      </c>
      <c r="F68" s="162" t="s">
        <v>136</v>
      </c>
      <c r="G68" s="162">
        <v>5</v>
      </c>
      <c r="H68" s="162">
        <v>19</v>
      </c>
      <c r="I68" s="162" t="s">
        <v>136</v>
      </c>
      <c r="J68" s="162">
        <v>10</v>
      </c>
      <c r="K68" s="162">
        <v>10</v>
      </c>
      <c r="L68" s="162" t="s">
        <v>136</v>
      </c>
      <c r="M68" s="162">
        <v>6</v>
      </c>
      <c r="N68" s="162">
        <v>14</v>
      </c>
      <c r="O68" s="162" t="s">
        <v>136</v>
      </c>
      <c r="P68" s="162">
        <v>6</v>
      </c>
      <c r="Q68" s="162">
        <v>16</v>
      </c>
      <c r="R68" s="162" t="s">
        <v>136</v>
      </c>
      <c r="S68" s="162">
        <v>8</v>
      </c>
      <c r="T68" s="162">
        <v>16</v>
      </c>
      <c r="U68" s="162" t="s">
        <v>136</v>
      </c>
      <c r="V68" s="162">
        <f>SUM(D68:U68)</f>
        <v>128</v>
      </c>
    </row>
    <row r="69" spans="1:22" ht="21.75">
      <c r="A69" s="63"/>
      <c r="B69" s="151"/>
      <c r="C69" s="162" t="s">
        <v>25</v>
      </c>
      <c r="D69" s="162">
        <f>SUM(D67:D68)</f>
        <v>13</v>
      </c>
      <c r="E69" s="162">
        <f>SUM(E67:E68)</f>
        <v>32</v>
      </c>
      <c r="F69" s="162" t="s">
        <v>136</v>
      </c>
      <c r="G69" s="162">
        <f>SUM(G67:G68)</f>
        <v>19</v>
      </c>
      <c r="H69" s="162">
        <f>SUM(H67:H68)</f>
        <v>35</v>
      </c>
      <c r="I69" s="162" t="s">
        <v>136</v>
      </c>
      <c r="J69" s="162">
        <f>SUM(J67:J68)</f>
        <v>20</v>
      </c>
      <c r="K69" s="162">
        <f>SUM(K67:K68)</f>
        <v>22</v>
      </c>
      <c r="L69" s="162" t="s">
        <v>136</v>
      </c>
      <c r="M69" s="162">
        <f>SUM(M67:M68)</f>
        <v>13</v>
      </c>
      <c r="N69" s="162">
        <f>SUM(N67:N68)</f>
        <v>26</v>
      </c>
      <c r="O69" s="162">
        <v>1</v>
      </c>
      <c r="P69" s="162">
        <f>SUM(P67:P68)</f>
        <v>9</v>
      </c>
      <c r="Q69" s="162">
        <f>SUM(Q67:Q68)</f>
        <v>23</v>
      </c>
      <c r="R69" s="162" t="s">
        <v>136</v>
      </c>
      <c r="S69" s="162">
        <f>SUM(S67:S68)</f>
        <v>21</v>
      </c>
      <c r="T69" s="162">
        <f>SUM(T67:T68)</f>
        <v>24</v>
      </c>
      <c r="U69" s="162" t="s">
        <v>136</v>
      </c>
      <c r="V69" s="162">
        <f>SUM(V67:V68)</f>
        <v>258</v>
      </c>
    </row>
    <row r="70" spans="1:22" ht="22.5" thickBot="1">
      <c r="A70" s="63"/>
      <c r="B70" s="395"/>
      <c r="C70" s="446" t="s">
        <v>60</v>
      </c>
      <c r="D70" s="639">
        <v>2</v>
      </c>
      <c r="E70" s="640"/>
      <c r="F70" s="641"/>
      <c r="G70" s="639">
        <v>2</v>
      </c>
      <c r="H70" s="640"/>
      <c r="I70" s="641"/>
      <c r="J70" s="639">
        <v>2</v>
      </c>
      <c r="K70" s="640"/>
      <c r="L70" s="641"/>
      <c r="M70" s="639">
        <v>2</v>
      </c>
      <c r="N70" s="640"/>
      <c r="O70" s="641"/>
      <c r="P70" s="639">
        <v>1</v>
      </c>
      <c r="Q70" s="640"/>
      <c r="R70" s="641"/>
      <c r="S70" s="639">
        <v>2</v>
      </c>
      <c r="T70" s="640"/>
      <c r="U70" s="641"/>
      <c r="V70" s="446">
        <v>11</v>
      </c>
    </row>
    <row r="71" spans="1:22" ht="21.75">
      <c r="A71" s="63">
        <v>17</v>
      </c>
      <c r="B71" s="52" t="s">
        <v>328</v>
      </c>
      <c r="C71" s="162" t="s">
        <v>45</v>
      </c>
      <c r="D71" s="162">
        <f>13+9</f>
        <v>22</v>
      </c>
      <c r="E71" s="162">
        <f>14+9</f>
        <v>23</v>
      </c>
      <c r="F71" s="215" t="s">
        <v>136</v>
      </c>
      <c r="G71" s="162">
        <f>5+16</f>
        <v>21</v>
      </c>
      <c r="H71" s="162">
        <f>1+9</f>
        <v>10</v>
      </c>
      <c r="I71" s="215" t="s">
        <v>136</v>
      </c>
      <c r="J71" s="162">
        <f>10+10</f>
        <v>20</v>
      </c>
      <c r="K71" s="162">
        <f>9+9</f>
        <v>18</v>
      </c>
      <c r="L71" s="215" t="s">
        <v>136</v>
      </c>
      <c r="M71" s="162">
        <f>8+18</f>
        <v>26</v>
      </c>
      <c r="N71" s="162">
        <f>5+13</f>
        <v>18</v>
      </c>
      <c r="O71" s="215" t="s">
        <v>136</v>
      </c>
      <c r="P71" s="162">
        <f>9+6+8</f>
        <v>23</v>
      </c>
      <c r="Q71" s="162">
        <f>12+7</f>
        <v>19</v>
      </c>
      <c r="R71" s="215" t="s">
        <v>136</v>
      </c>
      <c r="S71" s="162">
        <f>13+13</f>
        <v>26</v>
      </c>
      <c r="T71" s="162">
        <f>3+11</f>
        <v>14</v>
      </c>
      <c r="U71" s="215" t="s">
        <v>136</v>
      </c>
      <c r="V71" s="162">
        <f>SUM(D71:U71)</f>
        <v>240</v>
      </c>
    </row>
    <row r="72" spans="1:22" ht="21.75">
      <c r="A72" s="63"/>
      <c r="B72" s="151"/>
      <c r="C72" s="162" t="s">
        <v>46</v>
      </c>
      <c r="D72" s="162">
        <f>11+12</f>
        <v>23</v>
      </c>
      <c r="E72" s="162">
        <f>13+14</f>
        <v>27</v>
      </c>
      <c r="F72" s="162">
        <v>1</v>
      </c>
      <c r="G72" s="162">
        <f>13+13</f>
        <v>26</v>
      </c>
      <c r="H72" s="162">
        <f>8+7</f>
        <v>15</v>
      </c>
      <c r="I72" s="215" t="s">
        <v>136</v>
      </c>
      <c r="J72" s="162">
        <f>17+16</f>
        <v>33</v>
      </c>
      <c r="K72" s="162">
        <f>6+10</f>
        <v>16</v>
      </c>
      <c r="L72" s="215" t="s">
        <v>136</v>
      </c>
      <c r="M72" s="162">
        <f>11+11</f>
        <v>22</v>
      </c>
      <c r="N72" s="162">
        <f>10+3</f>
        <v>13</v>
      </c>
      <c r="O72" s="215" t="s">
        <v>136</v>
      </c>
      <c r="P72" s="162">
        <f>10+9+13</f>
        <v>32</v>
      </c>
      <c r="Q72" s="162">
        <f>3+4+2</f>
        <v>9</v>
      </c>
      <c r="R72" s="215" t="s">
        <v>136</v>
      </c>
      <c r="S72" s="162">
        <f>10+6</f>
        <v>16</v>
      </c>
      <c r="T72" s="162">
        <f>5+6</f>
        <v>11</v>
      </c>
      <c r="U72" s="215" t="s">
        <v>136</v>
      </c>
      <c r="V72" s="162">
        <f>SUM(D72:U72)</f>
        <v>244</v>
      </c>
    </row>
    <row r="73" spans="1:22" ht="21.75">
      <c r="A73" s="63"/>
      <c r="B73" s="151"/>
      <c r="C73" s="162" t="s">
        <v>25</v>
      </c>
      <c r="D73" s="162">
        <f aca="true" t="shared" si="3" ref="D73:T73">SUM(D71:D72)</f>
        <v>45</v>
      </c>
      <c r="E73" s="162">
        <f t="shared" si="3"/>
        <v>50</v>
      </c>
      <c r="F73" s="162">
        <f t="shared" si="3"/>
        <v>1</v>
      </c>
      <c r="G73" s="162">
        <f t="shared" si="3"/>
        <v>47</v>
      </c>
      <c r="H73" s="162">
        <f t="shared" si="3"/>
        <v>25</v>
      </c>
      <c r="I73" s="215" t="s">
        <v>136</v>
      </c>
      <c r="J73" s="162">
        <f t="shared" si="3"/>
        <v>53</v>
      </c>
      <c r="K73" s="162">
        <f t="shared" si="3"/>
        <v>34</v>
      </c>
      <c r="L73" s="215" t="s">
        <v>136</v>
      </c>
      <c r="M73" s="162">
        <f t="shared" si="3"/>
        <v>48</v>
      </c>
      <c r="N73" s="162">
        <f t="shared" si="3"/>
        <v>31</v>
      </c>
      <c r="O73" s="215" t="s">
        <v>136</v>
      </c>
      <c r="P73" s="162">
        <f t="shared" si="3"/>
        <v>55</v>
      </c>
      <c r="Q73" s="162">
        <f t="shared" si="3"/>
        <v>28</v>
      </c>
      <c r="R73" s="215" t="s">
        <v>136</v>
      </c>
      <c r="S73" s="162">
        <f t="shared" si="3"/>
        <v>42</v>
      </c>
      <c r="T73" s="162">
        <f t="shared" si="3"/>
        <v>25</v>
      </c>
      <c r="U73" s="215" t="s">
        <v>136</v>
      </c>
      <c r="V73" s="162">
        <f>SUM(D73:U73)</f>
        <v>484</v>
      </c>
    </row>
    <row r="74" spans="1:22" ht="22.5" thickBot="1">
      <c r="A74" s="63"/>
      <c r="B74" s="395"/>
      <c r="C74" s="446" t="s">
        <v>60</v>
      </c>
      <c r="D74" s="639">
        <v>2</v>
      </c>
      <c r="E74" s="640"/>
      <c r="F74" s="641"/>
      <c r="G74" s="639">
        <v>2</v>
      </c>
      <c r="H74" s="640"/>
      <c r="I74" s="641"/>
      <c r="J74" s="639">
        <v>2</v>
      </c>
      <c r="K74" s="640"/>
      <c r="L74" s="641"/>
      <c r="M74" s="639">
        <v>2</v>
      </c>
      <c r="N74" s="640"/>
      <c r="O74" s="641"/>
      <c r="P74" s="639">
        <v>3</v>
      </c>
      <c r="Q74" s="640"/>
      <c r="R74" s="641"/>
      <c r="S74" s="639">
        <v>2</v>
      </c>
      <c r="T74" s="640"/>
      <c r="U74" s="641"/>
      <c r="V74" s="446">
        <v>13</v>
      </c>
    </row>
    <row r="75" spans="1:22" ht="21.75">
      <c r="A75" s="63">
        <v>18</v>
      </c>
      <c r="B75" s="55" t="s">
        <v>333</v>
      </c>
      <c r="C75" s="162" t="s">
        <v>45</v>
      </c>
      <c r="D75" s="215" t="s">
        <v>136</v>
      </c>
      <c r="E75" s="215" t="s">
        <v>136</v>
      </c>
      <c r="F75" s="215" t="s">
        <v>136</v>
      </c>
      <c r="G75" s="215" t="s">
        <v>136</v>
      </c>
      <c r="H75" s="215" t="s">
        <v>136</v>
      </c>
      <c r="I75" s="215" t="s">
        <v>136</v>
      </c>
      <c r="J75" s="215" t="s">
        <v>136</v>
      </c>
      <c r="K75" s="215" t="s">
        <v>136</v>
      </c>
      <c r="L75" s="215" t="s">
        <v>136</v>
      </c>
      <c r="M75" s="215" t="s">
        <v>136</v>
      </c>
      <c r="N75" s="215" t="s">
        <v>136</v>
      </c>
      <c r="O75" s="215" t="s">
        <v>136</v>
      </c>
      <c r="P75" s="215" t="s">
        <v>136</v>
      </c>
      <c r="Q75" s="215" t="s">
        <v>136</v>
      </c>
      <c r="R75" s="215" t="s">
        <v>136</v>
      </c>
      <c r="S75" s="215" t="s">
        <v>136</v>
      </c>
      <c r="T75" s="215" t="s">
        <v>136</v>
      </c>
      <c r="U75" s="215" t="s">
        <v>136</v>
      </c>
      <c r="V75" s="215" t="s">
        <v>136</v>
      </c>
    </row>
    <row r="76" spans="1:22" ht="21.75">
      <c r="A76" s="63"/>
      <c r="B76" s="151"/>
      <c r="C76" s="162" t="s">
        <v>46</v>
      </c>
      <c r="D76" s="215" t="s">
        <v>136</v>
      </c>
      <c r="E76" s="215" t="s">
        <v>136</v>
      </c>
      <c r="F76" s="215" t="s">
        <v>136</v>
      </c>
      <c r="G76" s="215" t="s">
        <v>136</v>
      </c>
      <c r="H76" s="215" t="s">
        <v>136</v>
      </c>
      <c r="I76" s="215" t="s">
        <v>136</v>
      </c>
      <c r="J76" s="215" t="s">
        <v>136</v>
      </c>
      <c r="K76" s="215" t="s">
        <v>136</v>
      </c>
      <c r="L76" s="215" t="s">
        <v>136</v>
      </c>
      <c r="M76" s="215" t="s">
        <v>136</v>
      </c>
      <c r="N76" s="215" t="s">
        <v>136</v>
      </c>
      <c r="O76" s="215" t="s">
        <v>136</v>
      </c>
      <c r="P76" s="215" t="s">
        <v>136</v>
      </c>
      <c r="Q76" s="215" t="s">
        <v>136</v>
      </c>
      <c r="R76" s="215" t="s">
        <v>136</v>
      </c>
      <c r="S76" s="215" t="s">
        <v>136</v>
      </c>
      <c r="T76" s="215" t="s">
        <v>136</v>
      </c>
      <c r="U76" s="215" t="s">
        <v>136</v>
      </c>
      <c r="V76" s="215" t="s">
        <v>136</v>
      </c>
    </row>
    <row r="77" spans="1:22" ht="21.75">
      <c r="A77" s="63"/>
      <c r="B77" s="151"/>
      <c r="C77" s="162" t="s">
        <v>25</v>
      </c>
      <c r="D77" s="215" t="s">
        <v>136</v>
      </c>
      <c r="E77" s="215" t="s">
        <v>136</v>
      </c>
      <c r="F77" s="215" t="s">
        <v>136</v>
      </c>
      <c r="G77" s="215" t="s">
        <v>136</v>
      </c>
      <c r="H77" s="215" t="s">
        <v>136</v>
      </c>
      <c r="I77" s="215" t="s">
        <v>136</v>
      </c>
      <c r="J77" s="215" t="s">
        <v>136</v>
      </c>
      <c r="K77" s="215" t="s">
        <v>136</v>
      </c>
      <c r="L77" s="215" t="s">
        <v>136</v>
      </c>
      <c r="M77" s="215" t="s">
        <v>136</v>
      </c>
      <c r="N77" s="215" t="s">
        <v>136</v>
      </c>
      <c r="O77" s="215" t="s">
        <v>136</v>
      </c>
      <c r="P77" s="215" t="s">
        <v>136</v>
      </c>
      <c r="Q77" s="215" t="s">
        <v>136</v>
      </c>
      <c r="R77" s="215" t="s">
        <v>136</v>
      </c>
      <c r="S77" s="215" t="s">
        <v>136</v>
      </c>
      <c r="T77" s="215" t="s">
        <v>136</v>
      </c>
      <c r="U77" s="215" t="s">
        <v>136</v>
      </c>
      <c r="V77" s="215" t="s">
        <v>136</v>
      </c>
    </row>
    <row r="78" spans="1:22" ht="22.5" thickBot="1">
      <c r="A78" s="63"/>
      <c r="B78" s="395"/>
      <c r="C78" s="446" t="s">
        <v>60</v>
      </c>
      <c r="D78" s="215" t="s">
        <v>136</v>
      </c>
      <c r="E78" s="215" t="s">
        <v>136</v>
      </c>
      <c r="F78" s="215" t="s">
        <v>136</v>
      </c>
      <c r="G78" s="215" t="s">
        <v>136</v>
      </c>
      <c r="H78" s="215" t="s">
        <v>136</v>
      </c>
      <c r="I78" s="215" t="s">
        <v>136</v>
      </c>
      <c r="J78" s="215" t="s">
        <v>136</v>
      </c>
      <c r="K78" s="215" t="s">
        <v>136</v>
      </c>
      <c r="L78" s="215" t="s">
        <v>136</v>
      </c>
      <c r="M78" s="215" t="s">
        <v>136</v>
      </c>
      <c r="N78" s="215" t="s">
        <v>136</v>
      </c>
      <c r="O78" s="215" t="s">
        <v>136</v>
      </c>
      <c r="P78" s="215" t="s">
        <v>136</v>
      </c>
      <c r="Q78" s="215" t="s">
        <v>136</v>
      </c>
      <c r="R78" s="215" t="s">
        <v>136</v>
      </c>
      <c r="S78" s="215" t="s">
        <v>136</v>
      </c>
      <c r="T78" s="215" t="s">
        <v>136</v>
      </c>
      <c r="U78" s="215" t="s">
        <v>136</v>
      </c>
      <c r="V78" s="215" t="s">
        <v>136</v>
      </c>
    </row>
    <row r="79" spans="1:22" ht="21.75">
      <c r="A79" s="63">
        <v>19</v>
      </c>
      <c r="B79" s="55" t="s">
        <v>336</v>
      </c>
      <c r="C79" s="162" t="s">
        <v>45</v>
      </c>
      <c r="D79" s="162" t="s">
        <v>114</v>
      </c>
      <c r="E79" s="162">
        <v>76</v>
      </c>
      <c r="F79" s="162" t="s">
        <v>114</v>
      </c>
      <c r="G79" s="162" t="s">
        <v>114</v>
      </c>
      <c r="H79" s="162">
        <v>67</v>
      </c>
      <c r="I79" s="162" t="s">
        <v>114</v>
      </c>
      <c r="J79" s="162" t="s">
        <v>114</v>
      </c>
      <c r="K79" s="162">
        <v>23</v>
      </c>
      <c r="L79" s="162" t="s">
        <v>114</v>
      </c>
      <c r="M79" s="162" t="s">
        <v>114</v>
      </c>
      <c r="N79" s="162" t="s">
        <v>114</v>
      </c>
      <c r="O79" s="162" t="s">
        <v>114</v>
      </c>
      <c r="P79" s="162" t="s">
        <v>114</v>
      </c>
      <c r="Q79" s="162" t="s">
        <v>114</v>
      </c>
      <c r="R79" s="162" t="s">
        <v>114</v>
      </c>
      <c r="S79" s="162" t="s">
        <v>114</v>
      </c>
      <c r="T79" s="162" t="s">
        <v>114</v>
      </c>
      <c r="U79" s="162" t="s">
        <v>114</v>
      </c>
      <c r="V79" s="162">
        <v>166</v>
      </c>
    </row>
    <row r="80" spans="1:22" ht="21.75">
      <c r="A80" s="63"/>
      <c r="B80" s="151"/>
      <c r="C80" s="162" t="s">
        <v>46</v>
      </c>
      <c r="D80" s="162" t="s">
        <v>114</v>
      </c>
      <c r="E80" s="162">
        <v>59</v>
      </c>
      <c r="F80" s="162" t="s">
        <v>114</v>
      </c>
      <c r="G80" s="162" t="s">
        <v>114</v>
      </c>
      <c r="H80" s="162">
        <v>54</v>
      </c>
      <c r="I80" s="162" t="s">
        <v>114</v>
      </c>
      <c r="J80" s="162" t="s">
        <v>114</v>
      </c>
      <c r="K80" s="162">
        <v>20</v>
      </c>
      <c r="L80" s="162" t="s">
        <v>114</v>
      </c>
      <c r="M80" s="162" t="s">
        <v>114</v>
      </c>
      <c r="N80" s="162" t="s">
        <v>114</v>
      </c>
      <c r="O80" s="162" t="s">
        <v>114</v>
      </c>
      <c r="P80" s="162" t="s">
        <v>114</v>
      </c>
      <c r="Q80" s="162" t="s">
        <v>114</v>
      </c>
      <c r="R80" s="162" t="s">
        <v>114</v>
      </c>
      <c r="S80" s="162" t="s">
        <v>114</v>
      </c>
      <c r="T80" s="162" t="s">
        <v>114</v>
      </c>
      <c r="U80" s="162" t="s">
        <v>114</v>
      </c>
      <c r="V80" s="162">
        <v>133</v>
      </c>
    </row>
    <row r="81" spans="1:22" ht="21.75">
      <c r="A81" s="63"/>
      <c r="B81" s="151"/>
      <c r="C81" s="162" t="s">
        <v>25</v>
      </c>
      <c r="D81" s="162" t="s">
        <v>114</v>
      </c>
      <c r="E81" s="162">
        <v>135</v>
      </c>
      <c r="F81" s="162" t="s">
        <v>114</v>
      </c>
      <c r="G81" s="162" t="s">
        <v>114</v>
      </c>
      <c r="H81" s="162">
        <v>121</v>
      </c>
      <c r="I81" s="162" t="s">
        <v>114</v>
      </c>
      <c r="J81" s="162" t="s">
        <v>114</v>
      </c>
      <c r="K81" s="162">
        <v>43</v>
      </c>
      <c r="L81" s="162" t="s">
        <v>114</v>
      </c>
      <c r="M81" s="162" t="s">
        <v>114</v>
      </c>
      <c r="N81" s="162" t="s">
        <v>114</v>
      </c>
      <c r="O81" s="162" t="s">
        <v>114</v>
      </c>
      <c r="P81" s="162" t="s">
        <v>114</v>
      </c>
      <c r="Q81" s="162" t="s">
        <v>114</v>
      </c>
      <c r="R81" s="162" t="s">
        <v>114</v>
      </c>
      <c r="S81" s="162" t="s">
        <v>114</v>
      </c>
      <c r="T81" s="162" t="s">
        <v>114</v>
      </c>
      <c r="U81" s="162" t="s">
        <v>114</v>
      </c>
      <c r="V81" s="162">
        <v>299</v>
      </c>
    </row>
    <row r="82" spans="1:22" ht="22.5" thickBot="1">
      <c r="A82" s="63"/>
      <c r="B82" s="395"/>
      <c r="C82" s="446" t="s">
        <v>60</v>
      </c>
      <c r="D82" s="639">
        <v>3</v>
      </c>
      <c r="E82" s="640"/>
      <c r="F82" s="641"/>
      <c r="G82" s="639">
        <v>3</v>
      </c>
      <c r="H82" s="640"/>
      <c r="I82" s="641"/>
      <c r="J82" s="639">
        <v>1</v>
      </c>
      <c r="K82" s="640"/>
      <c r="L82" s="641"/>
      <c r="M82" s="642" t="s">
        <v>136</v>
      </c>
      <c r="N82" s="640"/>
      <c r="O82" s="641"/>
      <c r="P82" s="642" t="s">
        <v>136</v>
      </c>
      <c r="Q82" s="640"/>
      <c r="R82" s="641"/>
      <c r="S82" s="642" t="s">
        <v>136</v>
      </c>
      <c r="T82" s="640"/>
      <c r="U82" s="641"/>
      <c r="V82" s="446">
        <v>7</v>
      </c>
    </row>
    <row r="83" spans="1:22" ht="21.75">
      <c r="A83" s="63">
        <v>20</v>
      </c>
      <c r="B83" s="57" t="s">
        <v>402</v>
      </c>
      <c r="C83" s="61" t="s">
        <v>45</v>
      </c>
      <c r="D83" s="61">
        <v>4</v>
      </c>
      <c r="E83" s="61">
        <v>20</v>
      </c>
      <c r="F83" s="61">
        <v>0</v>
      </c>
      <c r="G83" s="61">
        <v>3</v>
      </c>
      <c r="H83" s="61">
        <v>22</v>
      </c>
      <c r="I83" s="180" t="s">
        <v>136</v>
      </c>
      <c r="J83" s="61">
        <v>3</v>
      </c>
      <c r="K83" s="61">
        <v>23</v>
      </c>
      <c r="L83" s="61">
        <v>0</v>
      </c>
      <c r="M83" s="61">
        <v>1</v>
      </c>
      <c r="N83" s="61">
        <v>10</v>
      </c>
      <c r="O83" s="61">
        <v>0</v>
      </c>
      <c r="P83" s="61">
        <v>4</v>
      </c>
      <c r="Q83" s="61">
        <v>11</v>
      </c>
      <c r="R83" s="61">
        <v>0</v>
      </c>
      <c r="S83" s="61">
        <v>2</v>
      </c>
      <c r="T83" s="61">
        <v>9</v>
      </c>
      <c r="U83" s="61">
        <v>0</v>
      </c>
      <c r="V83" s="61">
        <f>SUM(D83:U83)</f>
        <v>112</v>
      </c>
    </row>
    <row r="84" spans="1:22" ht="21.75">
      <c r="A84" s="63"/>
      <c r="B84" s="63"/>
      <c r="C84" s="61" t="s">
        <v>46</v>
      </c>
      <c r="D84" s="61">
        <v>1</v>
      </c>
      <c r="E84" s="61">
        <v>24</v>
      </c>
      <c r="F84" s="61">
        <v>0</v>
      </c>
      <c r="G84" s="61">
        <v>1</v>
      </c>
      <c r="H84" s="61">
        <v>12</v>
      </c>
      <c r="I84" s="61" t="s">
        <v>136</v>
      </c>
      <c r="J84" s="61">
        <v>1</v>
      </c>
      <c r="K84" s="61">
        <v>12</v>
      </c>
      <c r="L84" s="61">
        <v>0</v>
      </c>
      <c r="M84" s="61">
        <v>0</v>
      </c>
      <c r="N84" s="61">
        <v>15</v>
      </c>
      <c r="O84" s="61">
        <v>0</v>
      </c>
      <c r="P84" s="61">
        <v>0</v>
      </c>
      <c r="Q84" s="61">
        <v>13</v>
      </c>
      <c r="R84" s="61">
        <v>0</v>
      </c>
      <c r="S84" s="61">
        <v>1</v>
      </c>
      <c r="T84" s="61">
        <v>10</v>
      </c>
      <c r="U84" s="61">
        <v>0</v>
      </c>
      <c r="V84" s="61">
        <f>SUM(D84:U84)</f>
        <v>90</v>
      </c>
    </row>
    <row r="85" spans="1:22" ht="21.75">
      <c r="A85" s="63"/>
      <c r="B85" s="63"/>
      <c r="C85" s="61" t="s">
        <v>25</v>
      </c>
      <c r="D85" s="61">
        <f>D83+D84</f>
        <v>5</v>
      </c>
      <c r="E85" s="61">
        <f aca="true" t="shared" si="4" ref="E85:V85">E83+E84</f>
        <v>44</v>
      </c>
      <c r="F85" s="61">
        <f t="shared" si="4"/>
        <v>0</v>
      </c>
      <c r="G85" s="61">
        <f t="shared" si="4"/>
        <v>4</v>
      </c>
      <c r="H85" s="61">
        <f t="shared" si="4"/>
        <v>34</v>
      </c>
      <c r="I85" s="61" t="s">
        <v>136</v>
      </c>
      <c r="J85" s="61">
        <f t="shared" si="4"/>
        <v>4</v>
      </c>
      <c r="K85" s="61">
        <f t="shared" si="4"/>
        <v>35</v>
      </c>
      <c r="L85" s="61">
        <f t="shared" si="4"/>
        <v>0</v>
      </c>
      <c r="M85" s="61">
        <f t="shared" si="4"/>
        <v>1</v>
      </c>
      <c r="N85" s="61">
        <f t="shared" si="4"/>
        <v>25</v>
      </c>
      <c r="O85" s="61">
        <f t="shared" si="4"/>
        <v>0</v>
      </c>
      <c r="P85" s="61">
        <f t="shared" si="4"/>
        <v>4</v>
      </c>
      <c r="Q85" s="61">
        <f t="shared" si="4"/>
        <v>24</v>
      </c>
      <c r="R85" s="61">
        <f t="shared" si="4"/>
        <v>0</v>
      </c>
      <c r="S85" s="61">
        <f t="shared" si="4"/>
        <v>3</v>
      </c>
      <c r="T85" s="61">
        <f t="shared" si="4"/>
        <v>19</v>
      </c>
      <c r="U85" s="61">
        <f t="shared" si="4"/>
        <v>0</v>
      </c>
      <c r="V85" s="61">
        <f t="shared" si="4"/>
        <v>202</v>
      </c>
    </row>
    <row r="86" spans="1:22" ht="22.5" thickBot="1">
      <c r="A86" s="63"/>
      <c r="B86" s="64"/>
      <c r="C86" s="62" t="s">
        <v>60</v>
      </c>
      <c r="D86" s="62"/>
      <c r="E86" s="62"/>
      <c r="F86" s="62"/>
      <c r="G86" s="62"/>
      <c r="H86" s="62"/>
      <c r="I86" s="62" t="s">
        <v>136</v>
      </c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</row>
    <row r="87" spans="1:22" ht="21.75">
      <c r="A87" s="63">
        <v>22</v>
      </c>
      <c r="B87" s="56" t="s">
        <v>412</v>
      </c>
      <c r="C87" s="61" t="s">
        <v>45</v>
      </c>
      <c r="D87" s="463">
        <v>5</v>
      </c>
      <c r="E87" s="463">
        <v>28</v>
      </c>
      <c r="F87" s="89">
        <v>0</v>
      </c>
      <c r="G87" s="463">
        <v>8</v>
      </c>
      <c r="H87" s="463">
        <v>32</v>
      </c>
      <c r="I87" s="89">
        <v>0</v>
      </c>
      <c r="J87" s="463">
        <v>5</v>
      </c>
      <c r="K87" s="463">
        <v>35</v>
      </c>
      <c r="L87" s="89">
        <v>0</v>
      </c>
      <c r="M87" s="463">
        <v>12</v>
      </c>
      <c r="N87" s="463">
        <v>25</v>
      </c>
      <c r="O87" s="89">
        <v>0</v>
      </c>
      <c r="P87" s="463">
        <v>7</v>
      </c>
      <c r="Q87" s="463">
        <v>30</v>
      </c>
      <c r="R87" s="89">
        <v>0</v>
      </c>
      <c r="S87" s="463">
        <v>8</v>
      </c>
      <c r="T87" s="463">
        <v>29</v>
      </c>
      <c r="U87" s="89">
        <v>0</v>
      </c>
      <c r="V87" s="463">
        <v>224</v>
      </c>
    </row>
    <row r="88" spans="1:22" ht="21.75">
      <c r="A88" s="63"/>
      <c r="B88" s="63"/>
      <c r="C88" s="61" t="s">
        <v>46</v>
      </c>
      <c r="D88" s="463">
        <v>7</v>
      </c>
      <c r="E88" s="463">
        <v>33</v>
      </c>
      <c r="F88" s="89">
        <v>0</v>
      </c>
      <c r="G88" s="463">
        <v>9</v>
      </c>
      <c r="H88" s="463">
        <v>34</v>
      </c>
      <c r="I88" s="89">
        <v>0</v>
      </c>
      <c r="J88" s="463">
        <v>12</v>
      </c>
      <c r="K88" s="463">
        <v>33</v>
      </c>
      <c r="L88" s="89">
        <v>0</v>
      </c>
      <c r="M88" s="463">
        <v>9</v>
      </c>
      <c r="N88" s="463">
        <v>27</v>
      </c>
      <c r="O88" s="89">
        <v>0</v>
      </c>
      <c r="P88" s="463">
        <v>7</v>
      </c>
      <c r="Q88" s="463">
        <v>28</v>
      </c>
      <c r="R88" s="89">
        <v>0</v>
      </c>
      <c r="S88" s="463">
        <v>9</v>
      </c>
      <c r="T88" s="463">
        <v>33</v>
      </c>
      <c r="U88" s="89">
        <v>0</v>
      </c>
      <c r="V88" s="463">
        <v>241</v>
      </c>
    </row>
    <row r="89" spans="1:22" ht="21.75">
      <c r="A89" s="63"/>
      <c r="B89" s="63"/>
      <c r="C89" s="61" t="s">
        <v>25</v>
      </c>
      <c r="D89" s="463">
        <f aca="true" t="shared" si="5" ref="D89:V89">D87+D88</f>
        <v>12</v>
      </c>
      <c r="E89" s="463">
        <f t="shared" si="5"/>
        <v>61</v>
      </c>
      <c r="F89" s="463">
        <f t="shared" si="5"/>
        <v>0</v>
      </c>
      <c r="G89" s="463">
        <f t="shared" si="5"/>
        <v>17</v>
      </c>
      <c r="H89" s="463">
        <f t="shared" si="5"/>
        <v>66</v>
      </c>
      <c r="I89" s="463">
        <f t="shared" si="5"/>
        <v>0</v>
      </c>
      <c r="J89" s="463">
        <f t="shared" si="5"/>
        <v>17</v>
      </c>
      <c r="K89" s="463">
        <f t="shared" si="5"/>
        <v>68</v>
      </c>
      <c r="L89" s="463">
        <f t="shared" si="5"/>
        <v>0</v>
      </c>
      <c r="M89" s="463">
        <f t="shared" si="5"/>
        <v>21</v>
      </c>
      <c r="N89" s="463">
        <f t="shared" si="5"/>
        <v>52</v>
      </c>
      <c r="O89" s="463">
        <f t="shared" si="5"/>
        <v>0</v>
      </c>
      <c r="P89" s="463">
        <f t="shared" si="5"/>
        <v>14</v>
      </c>
      <c r="Q89" s="463">
        <f t="shared" si="5"/>
        <v>58</v>
      </c>
      <c r="R89" s="463">
        <f t="shared" si="5"/>
        <v>0</v>
      </c>
      <c r="S89" s="463">
        <f t="shared" si="5"/>
        <v>17</v>
      </c>
      <c r="T89" s="463">
        <f t="shared" si="5"/>
        <v>62</v>
      </c>
      <c r="U89" s="463">
        <f t="shared" si="5"/>
        <v>0</v>
      </c>
      <c r="V89" s="463">
        <f t="shared" si="5"/>
        <v>465</v>
      </c>
    </row>
    <row r="90" spans="1:22" ht="22.5" thickBot="1">
      <c r="A90" s="63"/>
      <c r="B90" s="64"/>
      <c r="C90" s="62" t="s">
        <v>60</v>
      </c>
      <c r="D90" s="652">
        <v>2</v>
      </c>
      <c r="E90" s="645"/>
      <c r="F90" s="646"/>
      <c r="G90" s="652">
        <v>2</v>
      </c>
      <c r="H90" s="645"/>
      <c r="I90" s="646"/>
      <c r="J90" s="652">
        <v>2</v>
      </c>
      <c r="K90" s="645"/>
      <c r="L90" s="653"/>
      <c r="M90" s="654">
        <v>2</v>
      </c>
      <c r="N90" s="655"/>
      <c r="O90" s="653"/>
      <c r="P90" s="654">
        <v>2</v>
      </c>
      <c r="Q90" s="655"/>
      <c r="R90" s="653"/>
      <c r="S90" s="654">
        <v>2</v>
      </c>
      <c r="T90" s="655"/>
      <c r="U90" s="653"/>
      <c r="V90" s="464">
        <v>12</v>
      </c>
    </row>
    <row r="91" spans="1:22" ht="21.75">
      <c r="A91" s="61">
        <v>23</v>
      </c>
      <c r="B91" s="382" t="s">
        <v>464</v>
      </c>
      <c r="C91" s="180" t="s">
        <v>45</v>
      </c>
      <c r="D91" s="180" t="s">
        <v>136</v>
      </c>
      <c r="E91" s="180">
        <v>34</v>
      </c>
      <c r="F91" s="180" t="s">
        <v>136</v>
      </c>
      <c r="G91" s="180" t="s">
        <v>136</v>
      </c>
      <c r="H91" s="180">
        <v>42</v>
      </c>
      <c r="I91" s="180" t="s">
        <v>136</v>
      </c>
      <c r="J91" s="180" t="s">
        <v>136</v>
      </c>
      <c r="K91" s="180">
        <v>31</v>
      </c>
      <c r="L91" s="180" t="s">
        <v>136</v>
      </c>
      <c r="M91" s="180" t="s">
        <v>136</v>
      </c>
      <c r="N91" s="61">
        <v>13</v>
      </c>
      <c r="O91" s="180" t="s">
        <v>136</v>
      </c>
      <c r="P91" s="180" t="s">
        <v>136</v>
      </c>
      <c r="Q91" s="180" t="s">
        <v>136</v>
      </c>
      <c r="R91" s="180" t="s">
        <v>136</v>
      </c>
      <c r="S91" s="180" t="s">
        <v>136</v>
      </c>
      <c r="T91" s="180" t="s">
        <v>136</v>
      </c>
      <c r="U91" s="180" t="s">
        <v>136</v>
      </c>
      <c r="V91" s="181">
        <v>120</v>
      </c>
    </row>
    <row r="92" spans="1:22" ht="21.75">
      <c r="A92" s="63"/>
      <c r="B92" s="63"/>
      <c r="C92" s="61" t="s">
        <v>46</v>
      </c>
      <c r="D92" s="61" t="s">
        <v>136</v>
      </c>
      <c r="E92" s="61">
        <v>18</v>
      </c>
      <c r="F92" s="61" t="s">
        <v>136</v>
      </c>
      <c r="G92" s="61" t="s">
        <v>136</v>
      </c>
      <c r="H92" s="61">
        <v>56</v>
      </c>
      <c r="I92" s="61" t="s">
        <v>136</v>
      </c>
      <c r="J92" s="61" t="s">
        <v>136</v>
      </c>
      <c r="K92" s="61">
        <v>16</v>
      </c>
      <c r="L92" s="61" t="s">
        <v>136</v>
      </c>
      <c r="M92" s="61" t="s">
        <v>136</v>
      </c>
      <c r="N92" s="61">
        <v>0</v>
      </c>
      <c r="O92" s="61" t="s">
        <v>136</v>
      </c>
      <c r="P92" s="61" t="s">
        <v>136</v>
      </c>
      <c r="Q92" s="61" t="s">
        <v>136</v>
      </c>
      <c r="R92" s="61" t="s">
        <v>136</v>
      </c>
      <c r="S92" s="61" t="s">
        <v>136</v>
      </c>
      <c r="T92" s="61" t="s">
        <v>136</v>
      </c>
      <c r="U92" s="61" t="s">
        <v>136</v>
      </c>
      <c r="V92" s="182">
        <v>90</v>
      </c>
    </row>
    <row r="93" spans="1:22" ht="21.75">
      <c r="A93" s="63"/>
      <c r="B93" s="63"/>
      <c r="C93" s="61" t="s">
        <v>25</v>
      </c>
      <c r="D93" s="61" t="s">
        <v>136</v>
      </c>
      <c r="E93" s="61">
        <v>52</v>
      </c>
      <c r="F93" s="61" t="s">
        <v>136</v>
      </c>
      <c r="G93" s="61" t="s">
        <v>136</v>
      </c>
      <c r="H93" s="61">
        <v>98</v>
      </c>
      <c r="I93" s="61" t="s">
        <v>136</v>
      </c>
      <c r="J93" s="61" t="s">
        <v>136</v>
      </c>
      <c r="K93" s="61">
        <v>47</v>
      </c>
      <c r="L93" s="61" t="s">
        <v>136</v>
      </c>
      <c r="M93" s="61" t="s">
        <v>136</v>
      </c>
      <c r="N93" s="61">
        <v>13</v>
      </c>
      <c r="O93" s="61" t="s">
        <v>136</v>
      </c>
      <c r="P93" s="61" t="s">
        <v>136</v>
      </c>
      <c r="Q93" s="61" t="s">
        <v>136</v>
      </c>
      <c r="R93" s="61" t="s">
        <v>136</v>
      </c>
      <c r="S93" s="61" t="s">
        <v>136</v>
      </c>
      <c r="T93" s="61" t="s">
        <v>136</v>
      </c>
      <c r="U93" s="61" t="s">
        <v>136</v>
      </c>
      <c r="V93" s="182">
        <v>210</v>
      </c>
    </row>
    <row r="94" spans="1:22" ht="22.5" thickBot="1">
      <c r="A94" s="63"/>
      <c r="B94" s="64"/>
      <c r="C94" s="62" t="s">
        <v>60</v>
      </c>
      <c r="D94" s="62" t="s">
        <v>136</v>
      </c>
      <c r="E94" s="62">
        <v>2</v>
      </c>
      <c r="F94" s="62" t="s">
        <v>136</v>
      </c>
      <c r="G94" s="62" t="s">
        <v>136</v>
      </c>
      <c r="H94" s="62">
        <v>3</v>
      </c>
      <c r="I94" s="62" t="s">
        <v>136</v>
      </c>
      <c r="J94" s="62" t="s">
        <v>136</v>
      </c>
      <c r="K94" s="62">
        <v>2</v>
      </c>
      <c r="L94" s="62" t="s">
        <v>136</v>
      </c>
      <c r="M94" s="62" t="s">
        <v>136</v>
      </c>
      <c r="N94" s="61">
        <v>1</v>
      </c>
      <c r="O94" s="62" t="s">
        <v>136</v>
      </c>
      <c r="P94" s="62" t="s">
        <v>136</v>
      </c>
      <c r="Q94" s="62" t="s">
        <v>136</v>
      </c>
      <c r="R94" s="62" t="s">
        <v>136</v>
      </c>
      <c r="S94" s="62" t="s">
        <v>136</v>
      </c>
      <c r="T94" s="62" t="s">
        <v>136</v>
      </c>
      <c r="U94" s="62" t="s">
        <v>136</v>
      </c>
      <c r="V94" s="183">
        <v>8</v>
      </c>
    </row>
    <row r="95" spans="1:22" ht="21.75">
      <c r="A95" s="61">
        <v>24</v>
      </c>
      <c r="B95" s="72" t="s">
        <v>480</v>
      </c>
      <c r="C95" s="73" t="s">
        <v>45</v>
      </c>
      <c r="D95" s="180" t="s">
        <v>136</v>
      </c>
      <c r="E95" s="61">
        <v>15</v>
      </c>
      <c r="F95" s="180" t="s">
        <v>136</v>
      </c>
      <c r="G95" s="180" t="s">
        <v>136</v>
      </c>
      <c r="H95" s="180" t="s">
        <v>136</v>
      </c>
      <c r="I95" s="180" t="s">
        <v>136</v>
      </c>
      <c r="J95" s="184"/>
      <c r="K95" s="180" t="s">
        <v>136</v>
      </c>
      <c r="L95" s="180" t="s">
        <v>136</v>
      </c>
      <c r="M95" s="180" t="s">
        <v>136</v>
      </c>
      <c r="N95" s="180" t="s">
        <v>136</v>
      </c>
      <c r="O95" s="180" t="s">
        <v>136</v>
      </c>
      <c r="P95" s="180" t="s">
        <v>136</v>
      </c>
      <c r="Q95" s="180" t="s">
        <v>136</v>
      </c>
      <c r="R95" s="180" t="s">
        <v>136</v>
      </c>
      <c r="S95" s="180" t="s">
        <v>136</v>
      </c>
      <c r="T95" s="180" t="s">
        <v>136</v>
      </c>
      <c r="U95" s="180" t="s">
        <v>136</v>
      </c>
      <c r="V95" s="184">
        <v>15</v>
      </c>
    </row>
    <row r="96" spans="1:22" ht="21.75">
      <c r="A96" s="63"/>
      <c r="B96" s="63"/>
      <c r="C96" s="61" t="s">
        <v>46</v>
      </c>
      <c r="D96" s="61" t="s">
        <v>136</v>
      </c>
      <c r="E96" s="61">
        <v>8</v>
      </c>
      <c r="F96" s="61" t="s">
        <v>136</v>
      </c>
      <c r="G96" s="61" t="s">
        <v>136</v>
      </c>
      <c r="H96" s="61" t="s">
        <v>136</v>
      </c>
      <c r="I96" s="61" t="s">
        <v>136</v>
      </c>
      <c r="J96" s="182"/>
      <c r="K96" s="61" t="s">
        <v>136</v>
      </c>
      <c r="L96" s="61" t="s">
        <v>136</v>
      </c>
      <c r="M96" s="61" t="s">
        <v>136</v>
      </c>
      <c r="N96" s="61" t="s">
        <v>136</v>
      </c>
      <c r="O96" s="61" t="s">
        <v>136</v>
      </c>
      <c r="P96" s="61" t="s">
        <v>136</v>
      </c>
      <c r="Q96" s="61" t="s">
        <v>136</v>
      </c>
      <c r="R96" s="61" t="s">
        <v>136</v>
      </c>
      <c r="S96" s="61" t="s">
        <v>136</v>
      </c>
      <c r="T96" s="61" t="s">
        <v>136</v>
      </c>
      <c r="U96" s="61" t="s">
        <v>136</v>
      </c>
      <c r="V96" s="182">
        <v>8</v>
      </c>
    </row>
    <row r="97" spans="1:22" ht="21.75">
      <c r="A97" s="63"/>
      <c r="B97" s="63"/>
      <c r="C97" s="61" t="s">
        <v>25</v>
      </c>
      <c r="D97" s="61" t="s">
        <v>136</v>
      </c>
      <c r="E97" s="61">
        <v>23</v>
      </c>
      <c r="F97" s="61" t="s">
        <v>136</v>
      </c>
      <c r="G97" s="61" t="s">
        <v>136</v>
      </c>
      <c r="H97" s="61" t="s">
        <v>136</v>
      </c>
      <c r="I97" s="61" t="s">
        <v>136</v>
      </c>
      <c r="J97" s="182"/>
      <c r="K97" s="61" t="s">
        <v>136</v>
      </c>
      <c r="L97" s="61" t="s">
        <v>136</v>
      </c>
      <c r="M97" s="61" t="s">
        <v>136</v>
      </c>
      <c r="N97" s="61" t="s">
        <v>136</v>
      </c>
      <c r="O97" s="61" t="s">
        <v>136</v>
      </c>
      <c r="P97" s="61" t="s">
        <v>136</v>
      </c>
      <c r="Q97" s="61" t="s">
        <v>136</v>
      </c>
      <c r="R97" s="61" t="s">
        <v>136</v>
      </c>
      <c r="S97" s="61" t="s">
        <v>136</v>
      </c>
      <c r="T97" s="61" t="s">
        <v>136</v>
      </c>
      <c r="U97" s="61" t="s">
        <v>136</v>
      </c>
      <c r="V97" s="182">
        <v>23</v>
      </c>
    </row>
    <row r="98" spans="1:22" ht="22.5" thickBot="1">
      <c r="A98" s="63"/>
      <c r="B98" s="64"/>
      <c r="C98" s="62" t="s">
        <v>60</v>
      </c>
      <c r="D98" s="62" t="s">
        <v>136</v>
      </c>
      <c r="E98" s="62">
        <v>1</v>
      </c>
      <c r="F98" s="62" t="s">
        <v>136</v>
      </c>
      <c r="G98" s="62" t="s">
        <v>136</v>
      </c>
      <c r="H98" s="62" t="s">
        <v>136</v>
      </c>
      <c r="I98" s="62" t="s">
        <v>136</v>
      </c>
      <c r="J98" s="183"/>
      <c r="K98" s="62" t="s">
        <v>136</v>
      </c>
      <c r="L98" s="62" t="s">
        <v>136</v>
      </c>
      <c r="M98" s="62" t="s">
        <v>136</v>
      </c>
      <c r="N98" s="62" t="s">
        <v>136</v>
      </c>
      <c r="O98" s="62" t="s">
        <v>136</v>
      </c>
      <c r="P98" s="62" t="s">
        <v>136</v>
      </c>
      <c r="Q98" s="62" t="s">
        <v>136</v>
      </c>
      <c r="R98" s="62" t="s">
        <v>136</v>
      </c>
      <c r="S98" s="62" t="s">
        <v>136</v>
      </c>
      <c r="T98" s="62" t="s">
        <v>136</v>
      </c>
      <c r="U98" s="62" t="s">
        <v>136</v>
      </c>
      <c r="V98" s="183">
        <v>1</v>
      </c>
    </row>
    <row r="99" spans="1:22" ht="21.75">
      <c r="A99" s="371">
        <v>25</v>
      </c>
      <c r="B99" s="372" t="s">
        <v>452</v>
      </c>
      <c r="C99" s="371" t="s">
        <v>45</v>
      </c>
      <c r="D99" s="371">
        <v>2</v>
      </c>
      <c r="E99" s="371">
        <v>88</v>
      </c>
      <c r="F99" s="371" t="s">
        <v>114</v>
      </c>
      <c r="G99" s="371" t="s">
        <v>114</v>
      </c>
      <c r="H99" s="371">
        <v>48</v>
      </c>
      <c r="I99" s="371" t="s">
        <v>114</v>
      </c>
      <c r="J99" s="371">
        <v>2</v>
      </c>
      <c r="K99" s="371">
        <v>48</v>
      </c>
      <c r="L99" s="371" t="s">
        <v>114</v>
      </c>
      <c r="M99" s="371">
        <v>1</v>
      </c>
      <c r="N99" s="371">
        <v>57</v>
      </c>
      <c r="O99" s="371" t="s">
        <v>114</v>
      </c>
      <c r="P99" s="371">
        <v>3</v>
      </c>
      <c r="Q99" s="371">
        <v>59</v>
      </c>
      <c r="R99" s="371" t="s">
        <v>114</v>
      </c>
      <c r="S99" s="371">
        <v>1</v>
      </c>
      <c r="T99" s="371">
        <v>57</v>
      </c>
      <c r="U99" s="371" t="s">
        <v>114</v>
      </c>
      <c r="V99" s="371">
        <f aca="true" t="shared" si="6" ref="V99:V110">SUM(D99:U99)</f>
        <v>366</v>
      </c>
    </row>
    <row r="100" spans="1:22" ht="21.75">
      <c r="A100" s="373"/>
      <c r="B100" s="373"/>
      <c r="C100" s="371" t="s">
        <v>46</v>
      </c>
      <c r="D100" s="371">
        <v>2</v>
      </c>
      <c r="E100" s="371">
        <v>67</v>
      </c>
      <c r="F100" s="371" t="s">
        <v>114</v>
      </c>
      <c r="G100" s="371">
        <v>1</v>
      </c>
      <c r="H100" s="371">
        <v>79</v>
      </c>
      <c r="I100" s="371" t="s">
        <v>114</v>
      </c>
      <c r="J100" s="371" t="s">
        <v>114</v>
      </c>
      <c r="K100" s="371">
        <v>79</v>
      </c>
      <c r="L100" s="371" t="s">
        <v>114</v>
      </c>
      <c r="M100" s="371">
        <v>1</v>
      </c>
      <c r="N100" s="371">
        <v>62</v>
      </c>
      <c r="O100" s="371" t="s">
        <v>114</v>
      </c>
      <c r="P100" s="371">
        <v>5</v>
      </c>
      <c r="Q100" s="371">
        <v>56</v>
      </c>
      <c r="R100" s="371" t="s">
        <v>114</v>
      </c>
      <c r="S100" s="371">
        <v>1</v>
      </c>
      <c r="T100" s="371">
        <v>57</v>
      </c>
      <c r="U100" s="371" t="s">
        <v>114</v>
      </c>
      <c r="V100" s="371">
        <f t="shared" si="6"/>
        <v>410</v>
      </c>
    </row>
    <row r="101" spans="1:22" ht="21.75">
      <c r="A101" s="373"/>
      <c r="B101" s="373"/>
      <c r="C101" s="371" t="s">
        <v>25</v>
      </c>
      <c r="D101" s="371">
        <f>SUM(D99:D100)</f>
        <v>4</v>
      </c>
      <c r="E101" s="371">
        <f>SUM(E99:E100)</f>
        <v>155</v>
      </c>
      <c r="F101" s="371" t="s">
        <v>163</v>
      </c>
      <c r="G101" s="371">
        <f>SUM(G99:G100)</f>
        <v>1</v>
      </c>
      <c r="H101" s="371">
        <f>SUM(H99:H100)</f>
        <v>127</v>
      </c>
      <c r="I101" s="371" t="s">
        <v>114</v>
      </c>
      <c r="J101" s="371">
        <f>SUM(J99:J100)</f>
        <v>2</v>
      </c>
      <c r="K101" s="371">
        <f>SUM(K99:K100)</f>
        <v>127</v>
      </c>
      <c r="L101" s="371" t="s">
        <v>114</v>
      </c>
      <c r="M101" s="371">
        <f>SUM(M99:M100)</f>
        <v>2</v>
      </c>
      <c r="N101" s="371">
        <f>SUM(N99:N100)</f>
        <v>119</v>
      </c>
      <c r="O101" s="371" t="s">
        <v>114</v>
      </c>
      <c r="P101" s="371">
        <f>SUM(P99:P100)</f>
        <v>8</v>
      </c>
      <c r="Q101" s="371">
        <f>SUM(Q99:Q100)</f>
        <v>115</v>
      </c>
      <c r="R101" s="371" t="s">
        <v>114</v>
      </c>
      <c r="S101" s="371">
        <f>SUM(S99:S100)</f>
        <v>2</v>
      </c>
      <c r="T101" s="371">
        <f>SUM(T99:T100)</f>
        <v>114</v>
      </c>
      <c r="U101" s="371" t="s">
        <v>114</v>
      </c>
      <c r="V101" s="371">
        <f t="shared" si="6"/>
        <v>776</v>
      </c>
    </row>
    <row r="102" spans="1:22" ht="22.5" thickBot="1">
      <c r="A102" s="374"/>
      <c r="B102" s="374"/>
      <c r="C102" s="375" t="s">
        <v>60</v>
      </c>
      <c r="D102" s="375">
        <v>4</v>
      </c>
      <c r="E102" s="375"/>
      <c r="F102" s="375"/>
      <c r="G102" s="375">
        <v>4</v>
      </c>
      <c r="H102" s="375"/>
      <c r="I102" s="375"/>
      <c r="J102" s="375">
        <v>4</v>
      </c>
      <c r="K102" s="375"/>
      <c r="L102" s="375"/>
      <c r="M102" s="375">
        <v>4</v>
      </c>
      <c r="N102" s="375"/>
      <c r="O102" s="375"/>
      <c r="P102" s="375">
        <v>4</v>
      </c>
      <c r="Q102" s="375"/>
      <c r="R102" s="375"/>
      <c r="S102" s="375">
        <v>3</v>
      </c>
      <c r="T102" s="375"/>
      <c r="U102" s="375"/>
      <c r="V102" s="375">
        <f t="shared" si="6"/>
        <v>23</v>
      </c>
    </row>
    <row r="103" spans="1:22" ht="21.75">
      <c r="A103" s="371">
        <v>26</v>
      </c>
      <c r="B103" s="376" t="s">
        <v>457</v>
      </c>
      <c r="C103" s="371" t="s">
        <v>45</v>
      </c>
      <c r="D103" s="371">
        <v>9</v>
      </c>
      <c r="E103" s="371">
        <v>58</v>
      </c>
      <c r="F103" s="371" t="s">
        <v>163</v>
      </c>
      <c r="G103" s="371">
        <v>12</v>
      </c>
      <c r="H103" s="371">
        <v>49</v>
      </c>
      <c r="I103" s="371" t="s">
        <v>163</v>
      </c>
      <c r="J103" s="371">
        <v>9</v>
      </c>
      <c r="K103" s="371">
        <v>43</v>
      </c>
      <c r="L103" s="371" t="s">
        <v>163</v>
      </c>
      <c r="M103" s="371">
        <v>9</v>
      </c>
      <c r="N103" s="371">
        <v>51</v>
      </c>
      <c r="O103" s="371" t="s">
        <v>163</v>
      </c>
      <c r="P103" s="371">
        <v>8</v>
      </c>
      <c r="Q103" s="371">
        <v>30</v>
      </c>
      <c r="R103" s="371" t="s">
        <v>163</v>
      </c>
      <c r="S103" s="371">
        <v>10</v>
      </c>
      <c r="T103" s="371">
        <v>23</v>
      </c>
      <c r="U103" s="371" t="s">
        <v>163</v>
      </c>
      <c r="V103" s="371">
        <f t="shared" si="6"/>
        <v>311</v>
      </c>
    </row>
    <row r="104" spans="1:22" ht="21.75">
      <c r="A104" s="373"/>
      <c r="B104" s="373"/>
      <c r="C104" s="371" t="s">
        <v>46</v>
      </c>
      <c r="D104" s="371">
        <v>9</v>
      </c>
      <c r="E104" s="371">
        <v>54</v>
      </c>
      <c r="F104" s="371" t="s">
        <v>163</v>
      </c>
      <c r="G104" s="371">
        <v>9</v>
      </c>
      <c r="H104" s="371">
        <v>56</v>
      </c>
      <c r="I104" s="371" t="s">
        <v>163</v>
      </c>
      <c r="J104" s="371">
        <v>8</v>
      </c>
      <c r="K104" s="371">
        <v>52</v>
      </c>
      <c r="L104" s="371" t="s">
        <v>163</v>
      </c>
      <c r="M104" s="371">
        <v>13</v>
      </c>
      <c r="N104" s="371">
        <v>57</v>
      </c>
      <c r="O104" s="371" t="s">
        <v>163</v>
      </c>
      <c r="P104" s="371">
        <v>6</v>
      </c>
      <c r="Q104" s="371">
        <v>29</v>
      </c>
      <c r="R104" s="371" t="s">
        <v>163</v>
      </c>
      <c r="S104" s="371">
        <v>2</v>
      </c>
      <c r="T104" s="371">
        <v>23</v>
      </c>
      <c r="U104" s="371" t="s">
        <v>163</v>
      </c>
      <c r="V104" s="371">
        <f t="shared" si="6"/>
        <v>318</v>
      </c>
    </row>
    <row r="105" spans="1:22" ht="21.75">
      <c r="A105" s="373"/>
      <c r="B105" s="373"/>
      <c r="C105" s="371" t="s">
        <v>25</v>
      </c>
      <c r="D105" s="371">
        <v>18</v>
      </c>
      <c r="E105" s="371">
        <v>112</v>
      </c>
      <c r="F105" s="371" t="s">
        <v>163</v>
      </c>
      <c r="G105" s="371">
        <v>21</v>
      </c>
      <c r="H105" s="371">
        <v>105</v>
      </c>
      <c r="I105" s="371" t="s">
        <v>163</v>
      </c>
      <c r="J105" s="371">
        <v>17</v>
      </c>
      <c r="K105" s="371">
        <v>95</v>
      </c>
      <c r="L105" s="371" t="s">
        <v>163</v>
      </c>
      <c r="M105" s="371">
        <v>22</v>
      </c>
      <c r="N105" s="371">
        <v>108</v>
      </c>
      <c r="O105" s="371" t="s">
        <v>163</v>
      </c>
      <c r="P105" s="371">
        <v>14</v>
      </c>
      <c r="Q105" s="371">
        <v>59</v>
      </c>
      <c r="R105" s="371" t="s">
        <v>163</v>
      </c>
      <c r="S105" s="371">
        <v>12</v>
      </c>
      <c r="T105" s="371">
        <v>46</v>
      </c>
      <c r="U105" s="371" t="s">
        <v>163</v>
      </c>
      <c r="V105" s="371">
        <f t="shared" si="6"/>
        <v>629</v>
      </c>
    </row>
    <row r="106" spans="1:22" ht="22.5" thickBot="1">
      <c r="A106" s="374"/>
      <c r="B106" s="374"/>
      <c r="C106" s="375" t="s">
        <v>60</v>
      </c>
      <c r="D106" s="375">
        <v>4</v>
      </c>
      <c r="E106" s="375"/>
      <c r="F106" s="375"/>
      <c r="G106" s="375">
        <v>4</v>
      </c>
      <c r="H106" s="375"/>
      <c r="I106" s="375"/>
      <c r="J106" s="375">
        <v>4</v>
      </c>
      <c r="K106" s="375"/>
      <c r="L106" s="375"/>
      <c r="M106" s="375">
        <v>4</v>
      </c>
      <c r="N106" s="375"/>
      <c r="O106" s="375"/>
      <c r="P106" s="375">
        <v>2</v>
      </c>
      <c r="Q106" s="375"/>
      <c r="R106" s="375"/>
      <c r="S106" s="375">
        <v>2</v>
      </c>
      <c r="T106" s="375"/>
      <c r="U106" s="375"/>
      <c r="V106" s="375">
        <f t="shared" si="6"/>
        <v>20</v>
      </c>
    </row>
    <row r="107" spans="1:22" ht="21.75">
      <c r="A107" s="371">
        <v>27</v>
      </c>
      <c r="B107" s="57" t="s">
        <v>461</v>
      </c>
      <c r="C107" s="371" t="s">
        <v>45</v>
      </c>
      <c r="D107" s="377" t="s">
        <v>114</v>
      </c>
      <c r="E107" s="377">
        <v>45</v>
      </c>
      <c r="F107" s="377" t="s">
        <v>114</v>
      </c>
      <c r="G107" s="377" t="s">
        <v>114</v>
      </c>
      <c r="H107" s="377">
        <v>41</v>
      </c>
      <c r="I107" s="377" t="s">
        <v>114</v>
      </c>
      <c r="J107" s="377" t="s">
        <v>114</v>
      </c>
      <c r="K107" s="377">
        <v>19</v>
      </c>
      <c r="L107" s="377" t="s">
        <v>114</v>
      </c>
      <c r="M107" s="377" t="s">
        <v>114</v>
      </c>
      <c r="N107" s="377" t="s">
        <v>114</v>
      </c>
      <c r="O107" s="377" t="s">
        <v>114</v>
      </c>
      <c r="P107" s="377" t="s">
        <v>114</v>
      </c>
      <c r="Q107" s="377" t="s">
        <v>114</v>
      </c>
      <c r="R107" s="377" t="s">
        <v>114</v>
      </c>
      <c r="S107" s="377" t="s">
        <v>114</v>
      </c>
      <c r="T107" s="377" t="s">
        <v>114</v>
      </c>
      <c r="U107" s="377" t="s">
        <v>114</v>
      </c>
      <c r="V107" s="371">
        <f t="shared" si="6"/>
        <v>105</v>
      </c>
    </row>
    <row r="108" spans="1:22" ht="21.75">
      <c r="A108" s="373"/>
      <c r="B108" s="373"/>
      <c r="C108" s="371" t="s">
        <v>46</v>
      </c>
      <c r="D108" s="371" t="s">
        <v>163</v>
      </c>
      <c r="E108" s="371">
        <v>34</v>
      </c>
      <c r="F108" s="371" t="s">
        <v>163</v>
      </c>
      <c r="G108" s="371" t="s">
        <v>163</v>
      </c>
      <c r="H108" s="371">
        <v>27</v>
      </c>
      <c r="I108" s="371" t="s">
        <v>163</v>
      </c>
      <c r="J108" s="371" t="s">
        <v>163</v>
      </c>
      <c r="K108" s="371">
        <v>18</v>
      </c>
      <c r="L108" s="371" t="s">
        <v>163</v>
      </c>
      <c r="M108" s="371" t="s">
        <v>163</v>
      </c>
      <c r="N108" s="371" t="s">
        <v>163</v>
      </c>
      <c r="O108" s="371" t="s">
        <v>163</v>
      </c>
      <c r="P108" s="371" t="s">
        <v>163</v>
      </c>
      <c r="Q108" s="371" t="s">
        <v>163</v>
      </c>
      <c r="R108" s="371" t="s">
        <v>163</v>
      </c>
      <c r="S108" s="371" t="s">
        <v>163</v>
      </c>
      <c r="T108" s="371" t="s">
        <v>163</v>
      </c>
      <c r="U108" s="371" t="s">
        <v>163</v>
      </c>
      <c r="V108" s="371">
        <f t="shared" si="6"/>
        <v>79</v>
      </c>
    </row>
    <row r="109" spans="1:22" ht="21.75">
      <c r="A109" s="373"/>
      <c r="B109" s="373"/>
      <c r="C109" s="371" t="s">
        <v>25</v>
      </c>
      <c r="D109" s="371" t="s">
        <v>163</v>
      </c>
      <c r="E109" s="371">
        <f>SUM(E107:E108)</f>
        <v>79</v>
      </c>
      <c r="F109" s="371" t="s">
        <v>163</v>
      </c>
      <c r="G109" s="371" t="s">
        <v>163</v>
      </c>
      <c r="H109" s="371">
        <f>SUM(H107:H108)</f>
        <v>68</v>
      </c>
      <c r="I109" s="371" t="s">
        <v>163</v>
      </c>
      <c r="J109" s="371" t="s">
        <v>163</v>
      </c>
      <c r="K109" s="371">
        <f>SUM(K107:K108)</f>
        <v>37</v>
      </c>
      <c r="L109" s="371" t="s">
        <v>163</v>
      </c>
      <c r="M109" s="371" t="s">
        <v>163</v>
      </c>
      <c r="N109" s="371" t="s">
        <v>163</v>
      </c>
      <c r="O109" s="371" t="s">
        <v>163</v>
      </c>
      <c r="P109" s="371" t="s">
        <v>163</v>
      </c>
      <c r="Q109" s="371" t="s">
        <v>163</v>
      </c>
      <c r="R109" s="371" t="s">
        <v>163</v>
      </c>
      <c r="S109" s="371" t="s">
        <v>163</v>
      </c>
      <c r="T109" s="371" t="s">
        <v>163</v>
      </c>
      <c r="U109" s="371" t="s">
        <v>163</v>
      </c>
      <c r="V109" s="371">
        <f t="shared" si="6"/>
        <v>184</v>
      </c>
    </row>
    <row r="110" spans="1:22" ht="22.5" thickBot="1">
      <c r="A110" s="374"/>
      <c r="B110" s="374"/>
      <c r="C110" s="375" t="s">
        <v>60</v>
      </c>
      <c r="D110" s="375"/>
      <c r="E110" s="375">
        <v>2</v>
      </c>
      <c r="F110" s="375"/>
      <c r="G110" s="375"/>
      <c r="H110" s="375">
        <v>2</v>
      </c>
      <c r="I110" s="375"/>
      <c r="J110" s="375"/>
      <c r="K110" s="375">
        <v>1</v>
      </c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75">
        <f t="shared" si="6"/>
        <v>5</v>
      </c>
    </row>
  </sheetData>
  <sheetProtection/>
  <mergeCells count="42">
    <mergeCell ref="D90:F90"/>
    <mergeCell ref="G90:I90"/>
    <mergeCell ref="J90:L90"/>
    <mergeCell ref="M90:O90"/>
    <mergeCell ref="P90:R90"/>
    <mergeCell ref="S90:U90"/>
    <mergeCell ref="D82:F82"/>
    <mergeCell ref="G82:I82"/>
    <mergeCell ref="J82:L82"/>
    <mergeCell ref="M82:O82"/>
    <mergeCell ref="P82:R82"/>
    <mergeCell ref="S82:U82"/>
    <mergeCell ref="D74:F74"/>
    <mergeCell ref="G74:I74"/>
    <mergeCell ref="J74:L74"/>
    <mergeCell ref="M74:O74"/>
    <mergeCell ref="P74:R74"/>
    <mergeCell ref="S74:U74"/>
    <mergeCell ref="D70:F70"/>
    <mergeCell ref="G70:I70"/>
    <mergeCell ref="J70:L70"/>
    <mergeCell ref="M70:O70"/>
    <mergeCell ref="P70:R70"/>
    <mergeCell ref="S70:U70"/>
    <mergeCell ref="P5:R5"/>
    <mergeCell ref="S5:U5"/>
    <mergeCell ref="D62:F62"/>
    <mergeCell ref="G62:I62"/>
    <mergeCell ref="J62:L62"/>
    <mergeCell ref="M62:O62"/>
    <mergeCell ref="P62:R62"/>
    <mergeCell ref="S62:U62"/>
    <mergeCell ref="A1:V1"/>
    <mergeCell ref="A2:V2"/>
    <mergeCell ref="A4:A6"/>
    <mergeCell ref="B4:B6"/>
    <mergeCell ref="C4:C6"/>
    <mergeCell ref="D4:U4"/>
    <mergeCell ref="D5:F5"/>
    <mergeCell ref="G5:I5"/>
    <mergeCell ref="J5:L5"/>
    <mergeCell ref="M5:O5"/>
  </mergeCells>
  <printOptions/>
  <pageMargins left="0.7086614173228347" right="0.7086614173228347" top="0.7480314960629921" bottom="0.7480314960629921" header="0.31496062992125984" footer="0.31496062992125984"/>
  <pageSetup firstPageNumber="71" useFirstPageNumber="1" horizontalDpi="600" verticalDpi="600" orientation="landscape" paperSize="9" r:id="rId1"/>
  <headerFooter>
    <oddHeader>&amp;L&amp;"TH SarabunPSK,ธรรมดา"&amp;10สำนักงานการศึกษาเอกชนจังหวัดนราธิวาส&amp;R&amp;"TH SarabunPSK,ธรรมดา"&amp;P</oddHeader>
    <oddFooter>&amp;R&amp;"TH SarabunPSK,ธรรมดา"&amp;10งานเทคโนโลยีสารสนเทศ  กลุ่มแผนงานและยุทธศาสตร์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5.421875" style="154" customWidth="1"/>
    <col min="2" max="2" width="18.421875" style="154" customWidth="1"/>
    <col min="3" max="16384" width="9.00390625" style="154" customWidth="1"/>
  </cols>
  <sheetData>
    <row r="1" spans="1:13" ht="24">
      <c r="A1" s="668" t="s">
        <v>1837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3" ht="24">
      <c r="A2" s="669" t="s">
        <v>122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</row>
    <row r="3" spans="1:13" ht="24">
      <c r="A3" s="670" t="s">
        <v>0</v>
      </c>
      <c r="B3" s="670" t="s">
        <v>1</v>
      </c>
      <c r="C3" s="670" t="s">
        <v>20</v>
      </c>
      <c r="D3" s="656" t="s">
        <v>23</v>
      </c>
      <c r="E3" s="656"/>
      <c r="F3" s="656"/>
      <c r="G3" s="656"/>
      <c r="H3" s="656"/>
      <c r="I3" s="656"/>
      <c r="J3" s="656"/>
      <c r="K3" s="656"/>
      <c r="L3" s="657"/>
      <c r="M3" s="658" t="s">
        <v>44</v>
      </c>
    </row>
    <row r="4" spans="1:13" ht="24">
      <c r="A4" s="671"/>
      <c r="B4" s="671"/>
      <c r="C4" s="671"/>
      <c r="D4" s="661" t="s">
        <v>36</v>
      </c>
      <c r="E4" s="662"/>
      <c r="F4" s="663"/>
      <c r="G4" s="661" t="s">
        <v>37</v>
      </c>
      <c r="H4" s="662"/>
      <c r="I4" s="663"/>
      <c r="J4" s="661" t="s">
        <v>38</v>
      </c>
      <c r="K4" s="662"/>
      <c r="L4" s="663"/>
      <c r="M4" s="659"/>
    </row>
    <row r="5" spans="1:13" ht="24">
      <c r="A5" s="672"/>
      <c r="B5" s="672"/>
      <c r="C5" s="672"/>
      <c r="D5" s="139" t="s">
        <v>55</v>
      </c>
      <c r="E5" s="139" t="s">
        <v>159</v>
      </c>
      <c r="F5" s="139" t="s">
        <v>119</v>
      </c>
      <c r="G5" s="139" t="s">
        <v>55</v>
      </c>
      <c r="H5" s="139" t="s">
        <v>159</v>
      </c>
      <c r="I5" s="139" t="s">
        <v>119</v>
      </c>
      <c r="J5" s="139" t="s">
        <v>55</v>
      </c>
      <c r="K5" s="139" t="s">
        <v>159</v>
      </c>
      <c r="L5" s="139" t="s">
        <v>119</v>
      </c>
      <c r="M5" s="660"/>
    </row>
    <row r="6" spans="1:13" ht="24">
      <c r="A6" s="44">
        <v>1</v>
      </c>
      <c r="B6" s="31" t="s">
        <v>95</v>
      </c>
      <c r="C6" s="44" t="s">
        <v>45</v>
      </c>
      <c r="D6" s="42">
        <v>1</v>
      </c>
      <c r="E6" s="42">
        <v>2</v>
      </c>
      <c r="F6" s="42" t="s">
        <v>114</v>
      </c>
      <c r="G6" s="42">
        <v>1</v>
      </c>
      <c r="H6" s="42">
        <v>6</v>
      </c>
      <c r="I6" s="42" t="s">
        <v>114</v>
      </c>
      <c r="J6" s="42">
        <v>3</v>
      </c>
      <c r="K6" s="42">
        <v>5</v>
      </c>
      <c r="L6" s="42" t="s">
        <v>114</v>
      </c>
      <c r="M6" s="42">
        <v>18</v>
      </c>
    </row>
    <row r="7" spans="1:13" ht="24">
      <c r="A7" s="37"/>
      <c r="B7" s="37"/>
      <c r="C7" s="44" t="s">
        <v>46</v>
      </c>
      <c r="D7" s="42">
        <v>7</v>
      </c>
      <c r="E7" s="42">
        <v>3</v>
      </c>
      <c r="F7" s="42" t="s">
        <v>114</v>
      </c>
      <c r="G7" s="42">
        <v>4</v>
      </c>
      <c r="H7" s="42">
        <v>12</v>
      </c>
      <c r="I7" s="42" t="s">
        <v>114</v>
      </c>
      <c r="J7" s="42">
        <v>6</v>
      </c>
      <c r="K7" s="42">
        <v>6</v>
      </c>
      <c r="L7" s="42" t="s">
        <v>114</v>
      </c>
      <c r="M7" s="42">
        <v>38</v>
      </c>
    </row>
    <row r="8" spans="1:13" ht="24">
      <c r="A8" s="37"/>
      <c r="B8" s="37"/>
      <c r="C8" s="44" t="s">
        <v>25</v>
      </c>
      <c r="D8" s="42">
        <v>8</v>
      </c>
      <c r="E8" s="42">
        <v>5</v>
      </c>
      <c r="F8" s="42" t="s">
        <v>114</v>
      </c>
      <c r="G8" s="42">
        <v>5</v>
      </c>
      <c r="H8" s="42">
        <v>18</v>
      </c>
      <c r="I8" s="42" t="s">
        <v>114</v>
      </c>
      <c r="J8" s="42">
        <v>9</v>
      </c>
      <c r="K8" s="42">
        <v>11</v>
      </c>
      <c r="L8" s="42" t="s">
        <v>114</v>
      </c>
      <c r="M8" s="42">
        <v>56</v>
      </c>
    </row>
    <row r="9" spans="1:13" ht="24.75" thickBot="1">
      <c r="A9" s="140"/>
      <c r="B9" s="140"/>
      <c r="C9" s="141" t="s">
        <v>60</v>
      </c>
      <c r="D9" s="143">
        <v>1</v>
      </c>
      <c r="E9" s="143"/>
      <c r="F9" s="143" t="s">
        <v>136</v>
      </c>
      <c r="G9" s="143">
        <v>1</v>
      </c>
      <c r="H9" s="143"/>
      <c r="I9" s="143" t="s">
        <v>136</v>
      </c>
      <c r="J9" s="143">
        <v>1</v>
      </c>
      <c r="K9" s="143" t="s">
        <v>136</v>
      </c>
      <c r="L9" s="143" t="s">
        <v>136</v>
      </c>
      <c r="M9" s="143">
        <v>3</v>
      </c>
    </row>
    <row r="10" spans="1:13" ht="24">
      <c r="A10" s="148">
        <v>2</v>
      </c>
      <c r="B10" s="58" t="s">
        <v>226</v>
      </c>
      <c r="C10" s="40" t="s">
        <v>45</v>
      </c>
      <c r="D10" s="42" t="s">
        <v>114</v>
      </c>
      <c r="E10" s="40">
        <v>40</v>
      </c>
      <c r="F10" s="42" t="s">
        <v>114</v>
      </c>
      <c r="G10" s="42" t="s">
        <v>114</v>
      </c>
      <c r="H10" s="40">
        <v>37</v>
      </c>
      <c r="I10" s="42" t="s">
        <v>114</v>
      </c>
      <c r="J10" s="42" t="s">
        <v>114</v>
      </c>
      <c r="K10" s="40">
        <v>35</v>
      </c>
      <c r="L10" s="42" t="s">
        <v>114</v>
      </c>
      <c r="M10" s="40">
        <v>112</v>
      </c>
    </row>
    <row r="11" spans="1:13" ht="24">
      <c r="A11" s="43"/>
      <c r="B11" s="43"/>
      <c r="C11" s="40" t="s">
        <v>46</v>
      </c>
      <c r="D11" s="42" t="s">
        <v>114</v>
      </c>
      <c r="E11" s="40">
        <v>35</v>
      </c>
      <c r="F11" s="42" t="s">
        <v>114</v>
      </c>
      <c r="G11" s="42" t="s">
        <v>114</v>
      </c>
      <c r="H11" s="40">
        <v>23</v>
      </c>
      <c r="I11" s="42" t="s">
        <v>114</v>
      </c>
      <c r="J11" s="42" t="s">
        <v>114</v>
      </c>
      <c r="K11" s="40">
        <v>34</v>
      </c>
      <c r="L11" s="42" t="s">
        <v>114</v>
      </c>
      <c r="M11" s="40">
        <v>92</v>
      </c>
    </row>
    <row r="12" spans="1:13" ht="24">
      <c r="A12" s="43"/>
      <c r="B12" s="43"/>
      <c r="C12" s="40" t="s">
        <v>25</v>
      </c>
      <c r="D12" s="42" t="s">
        <v>114</v>
      </c>
      <c r="E12" s="40">
        <v>75</v>
      </c>
      <c r="F12" s="42" t="s">
        <v>114</v>
      </c>
      <c r="G12" s="42" t="s">
        <v>114</v>
      </c>
      <c r="H12" s="40">
        <v>60</v>
      </c>
      <c r="I12" s="42" t="s">
        <v>114</v>
      </c>
      <c r="J12" s="42" t="s">
        <v>114</v>
      </c>
      <c r="K12" s="40">
        <v>69</v>
      </c>
      <c r="L12" s="42" t="s">
        <v>114</v>
      </c>
      <c r="M12" s="40">
        <v>204</v>
      </c>
    </row>
    <row r="13" spans="1:13" ht="24.75" thickBot="1">
      <c r="A13" s="145"/>
      <c r="B13" s="145"/>
      <c r="C13" s="142" t="s">
        <v>60</v>
      </c>
      <c r="D13" s="143" t="s">
        <v>136</v>
      </c>
      <c r="E13" s="142">
        <v>2</v>
      </c>
      <c r="F13" s="143"/>
      <c r="G13" s="143" t="s">
        <v>136</v>
      </c>
      <c r="H13" s="142">
        <v>2</v>
      </c>
      <c r="I13" s="143" t="s">
        <v>136</v>
      </c>
      <c r="J13" s="143" t="s">
        <v>136</v>
      </c>
      <c r="K13" s="142">
        <v>2</v>
      </c>
      <c r="L13" s="143" t="s">
        <v>136</v>
      </c>
      <c r="M13" s="142">
        <v>6</v>
      </c>
    </row>
    <row r="14" spans="1:13" ht="24">
      <c r="A14" s="163">
        <v>3</v>
      </c>
      <c r="B14" s="78" t="s">
        <v>312</v>
      </c>
      <c r="C14" s="47" t="s">
        <v>45</v>
      </c>
      <c r="D14" s="47">
        <v>4</v>
      </c>
      <c r="E14" s="47">
        <v>6</v>
      </c>
      <c r="F14" s="47" t="s">
        <v>136</v>
      </c>
      <c r="G14" s="47">
        <v>8</v>
      </c>
      <c r="H14" s="47">
        <v>6</v>
      </c>
      <c r="I14" s="47" t="s">
        <v>136</v>
      </c>
      <c r="J14" s="47">
        <v>14</v>
      </c>
      <c r="K14" s="47">
        <v>18</v>
      </c>
      <c r="L14" s="47" t="s">
        <v>136</v>
      </c>
      <c r="M14" s="47">
        <f>K14+J14+H14+G14+E14+D14</f>
        <v>56</v>
      </c>
    </row>
    <row r="15" spans="1:13" ht="24">
      <c r="A15" s="43"/>
      <c r="B15" s="80"/>
      <c r="C15" s="47" t="s">
        <v>46</v>
      </c>
      <c r="D15" s="47">
        <v>7</v>
      </c>
      <c r="E15" s="47">
        <v>6</v>
      </c>
      <c r="F15" s="47" t="s">
        <v>136</v>
      </c>
      <c r="G15" s="47">
        <v>3</v>
      </c>
      <c r="H15" s="47">
        <v>5</v>
      </c>
      <c r="I15" s="47" t="s">
        <v>136</v>
      </c>
      <c r="J15" s="47">
        <v>9</v>
      </c>
      <c r="K15" s="47">
        <v>7</v>
      </c>
      <c r="L15" s="47" t="s">
        <v>136</v>
      </c>
      <c r="M15" s="47">
        <f>K15+J15+H15+G15+E15+D15</f>
        <v>37</v>
      </c>
    </row>
    <row r="16" spans="1:13" ht="24">
      <c r="A16" s="43"/>
      <c r="B16" s="80"/>
      <c r="C16" s="47" t="s">
        <v>25</v>
      </c>
      <c r="D16" s="47">
        <v>11</v>
      </c>
      <c r="E16" s="47">
        <v>12</v>
      </c>
      <c r="F16" s="47" t="s">
        <v>136</v>
      </c>
      <c r="G16" s="47">
        <v>11</v>
      </c>
      <c r="H16" s="47">
        <v>11</v>
      </c>
      <c r="I16" s="47" t="s">
        <v>136</v>
      </c>
      <c r="J16" s="47">
        <v>23</v>
      </c>
      <c r="K16" s="47">
        <v>25</v>
      </c>
      <c r="L16" s="47" t="s">
        <v>136</v>
      </c>
      <c r="M16" s="47">
        <f>K16+J16+H16+G16+E16+D16</f>
        <v>93</v>
      </c>
    </row>
    <row r="17" spans="1:13" ht="24.75" thickBot="1">
      <c r="A17" s="145"/>
      <c r="B17" s="83"/>
      <c r="C17" s="84" t="s">
        <v>60</v>
      </c>
      <c r="D17" s="664">
        <v>1</v>
      </c>
      <c r="E17" s="665"/>
      <c r="F17" s="666"/>
      <c r="G17" s="664">
        <v>1</v>
      </c>
      <c r="H17" s="665"/>
      <c r="I17" s="666"/>
      <c r="J17" s="664">
        <v>1</v>
      </c>
      <c r="K17" s="665"/>
      <c r="L17" s="666"/>
      <c r="M17" s="47">
        <v>3</v>
      </c>
    </row>
    <row r="18" spans="1:13" ht="24">
      <c r="A18" s="163">
        <v>4</v>
      </c>
      <c r="B18" s="32" t="s">
        <v>323</v>
      </c>
      <c r="C18" s="47" t="s">
        <v>45</v>
      </c>
      <c r="D18" s="47" t="s">
        <v>136</v>
      </c>
      <c r="E18" s="47" t="s">
        <v>136</v>
      </c>
      <c r="F18" s="47" t="s">
        <v>136</v>
      </c>
      <c r="G18" s="47">
        <v>6</v>
      </c>
      <c r="H18" s="47">
        <v>6</v>
      </c>
      <c r="I18" s="47" t="s">
        <v>136</v>
      </c>
      <c r="J18" s="47">
        <v>9</v>
      </c>
      <c r="K18" s="47">
        <v>4</v>
      </c>
      <c r="L18" s="47" t="s">
        <v>136</v>
      </c>
      <c r="M18" s="47">
        <f>SUM(G18:L18)</f>
        <v>25</v>
      </c>
    </row>
    <row r="19" spans="1:13" ht="24">
      <c r="A19" s="43"/>
      <c r="B19" s="80"/>
      <c r="C19" s="47" t="s">
        <v>46</v>
      </c>
      <c r="D19" s="47" t="s">
        <v>136</v>
      </c>
      <c r="E19" s="47" t="s">
        <v>136</v>
      </c>
      <c r="F19" s="47" t="s">
        <v>136</v>
      </c>
      <c r="G19" s="47">
        <v>13</v>
      </c>
      <c r="H19" s="47">
        <v>1</v>
      </c>
      <c r="I19" s="47" t="s">
        <v>136</v>
      </c>
      <c r="J19" s="47">
        <v>9</v>
      </c>
      <c r="K19" s="47">
        <v>6</v>
      </c>
      <c r="L19" s="47" t="s">
        <v>136</v>
      </c>
      <c r="M19" s="47">
        <f>SUM(G19:L19)</f>
        <v>29</v>
      </c>
    </row>
    <row r="20" spans="1:13" ht="24">
      <c r="A20" s="43"/>
      <c r="B20" s="80"/>
      <c r="C20" s="47" t="s">
        <v>25</v>
      </c>
      <c r="D20" s="47" t="s">
        <v>136</v>
      </c>
      <c r="E20" s="47" t="s">
        <v>136</v>
      </c>
      <c r="F20" s="47" t="s">
        <v>136</v>
      </c>
      <c r="G20" s="47">
        <f>SUM(G18:G19)</f>
        <v>19</v>
      </c>
      <c r="H20" s="47">
        <f>SUM(H18:H19)</f>
        <v>7</v>
      </c>
      <c r="I20" s="47" t="s">
        <v>136</v>
      </c>
      <c r="J20" s="47">
        <f>SUM(J18:J19)</f>
        <v>18</v>
      </c>
      <c r="K20" s="47">
        <f>SUM(K18:K19)</f>
        <v>10</v>
      </c>
      <c r="L20" s="47" t="s">
        <v>136</v>
      </c>
      <c r="M20" s="47">
        <f>SUM(M18:M19)</f>
        <v>54</v>
      </c>
    </row>
    <row r="21" spans="1:13" ht="24.75" thickBot="1">
      <c r="A21" s="145"/>
      <c r="B21" s="83"/>
      <c r="C21" s="84" t="s">
        <v>60</v>
      </c>
      <c r="D21" s="84" t="s">
        <v>136</v>
      </c>
      <c r="E21" s="84" t="s">
        <v>136</v>
      </c>
      <c r="F21" s="84" t="s">
        <v>136</v>
      </c>
      <c r="G21" s="667">
        <v>1</v>
      </c>
      <c r="H21" s="667"/>
      <c r="I21" s="667"/>
      <c r="J21" s="667">
        <v>1</v>
      </c>
      <c r="K21" s="667"/>
      <c r="L21" s="667"/>
      <c r="M21" s="84">
        <v>2</v>
      </c>
    </row>
  </sheetData>
  <sheetProtection/>
  <mergeCells count="15">
    <mergeCell ref="G21:I21"/>
    <mergeCell ref="J21:L21"/>
    <mergeCell ref="A1:M1"/>
    <mergeCell ref="A2:M2"/>
    <mergeCell ref="A3:A5"/>
    <mergeCell ref="B3:B5"/>
    <mergeCell ref="C3:C5"/>
    <mergeCell ref="D3:L3"/>
    <mergeCell ref="M3:M5"/>
    <mergeCell ref="D4:F4"/>
    <mergeCell ref="G4:I4"/>
    <mergeCell ref="J4:L4"/>
    <mergeCell ref="D17:F17"/>
    <mergeCell ref="G17:I17"/>
    <mergeCell ref="J17:L17"/>
  </mergeCells>
  <printOptions/>
  <pageMargins left="0.7086614173228347" right="0.7086614173228347" top="0.7480314960629921" bottom="0.7480314960629921" header="0.31496062992125984" footer="0.31496062992125984"/>
  <pageSetup firstPageNumber="78" useFirstPageNumber="1" horizontalDpi="600" verticalDpi="600" orientation="landscape" paperSize="9" r:id="rId1"/>
  <headerFooter>
    <oddHeader>&amp;L&amp;"TH SarabunPSK,ธรรมดา"&amp;10สำนักงานการศึกษาเอกชนจังหวัดนราธิวาส&amp;R&amp;"TH SarabunPSK,ธรรมดา"&amp;P</oddHeader>
    <oddFooter>&amp;R&amp;"TH SarabunPSK,ธรรมดา"&amp;10งานเทคโนโลยีสารสนเทศ กลุ่มแผนงานและยุทธศาสตร์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9.00390625" style="137" customWidth="1"/>
    <col min="2" max="2" width="15.00390625" style="137" customWidth="1"/>
    <col min="3" max="16384" width="9.00390625" style="137" customWidth="1"/>
  </cols>
  <sheetData>
    <row r="1" spans="1:13" ht="27.75">
      <c r="A1" s="673" t="s">
        <v>1838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</row>
    <row r="2" spans="1:13" ht="27.75">
      <c r="A2" s="674" t="s">
        <v>122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</row>
    <row r="3" spans="1:13" ht="24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24">
      <c r="A4" s="670" t="s">
        <v>0</v>
      </c>
      <c r="B4" s="670" t="s">
        <v>1</v>
      </c>
      <c r="C4" s="670" t="s">
        <v>20</v>
      </c>
      <c r="D4" s="656" t="s">
        <v>24</v>
      </c>
      <c r="E4" s="656"/>
      <c r="F4" s="656"/>
      <c r="G4" s="656"/>
      <c r="H4" s="656"/>
      <c r="I4" s="656"/>
      <c r="J4" s="656"/>
      <c r="K4" s="656"/>
      <c r="L4" s="657"/>
      <c r="M4" s="658" t="s">
        <v>44</v>
      </c>
    </row>
    <row r="5" spans="1:13" ht="24">
      <c r="A5" s="671"/>
      <c r="B5" s="671"/>
      <c r="C5" s="671"/>
      <c r="D5" s="661" t="s">
        <v>39</v>
      </c>
      <c r="E5" s="662"/>
      <c r="F5" s="663"/>
      <c r="G5" s="661" t="s">
        <v>40</v>
      </c>
      <c r="H5" s="662"/>
      <c r="I5" s="663"/>
      <c r="J5" s="661" t="s">
        <v>41</v>
      </c>
      <c r="K5" s="662"/>
      <c r="L5" s="663"/>
      <c r="M5" s="659"/>
    </row>
    <row r="6" spans="1:13" ht="24">
      <c r="A6" s="672"/>
      <c r="B6" s="672"/>
      <c r="C6" s="672"/>
      <c r="D6" s="139" t="s">
        <v>55</v>
      </c>
      <c r="E6" s="139" t="s">
        <v>159</v>
      </c>
      <c r="F6" s="139" t="s">
        <v>119</v>
      </c>
      <c r="G6" s="139" t="s">
        <v>55</v>
      </c>
      <c r="H6" s="139" t="s">
        <v>159</v>
      </c>
      <c r="I6" s="139" t="s">
        <v>119</v>
      </c>
      <c r="J6" s="139" t="s">
        <v>55</v>
      </c>
      <c r="K6" s="139" t="s">
        <v>159</v>
      </c>
      <c r="L6" s="139" t="s">
        <v>119</v>
      </c>
      <c r="M6" s="660"/>
    </row>
    <row r="7" spans="1:13" ht="24">
      <c r="A7" s="42">
        <v>1</v>
      </c>
      <c r="B7" s="31" t="s">
        <v>95</v>
      </c>
      <c r="C7" s="44" t="s">
        <v>45</v>
      </c>
      <c r="D7" s="42" t="s">
        <v>114</v>
      </c>
      <c r="E7" s="42" t="s">
        <v>114</v>
      </c>
      <c r="F7" s="42" t="s">
        <v>114</v>
      </c>
      <c r="G7" s="42">
        <v>0</v>
      </c>
      <c r="H7" s="42">
        <v>0</v>
      </c>
      <c r="I7" s="42" t="s">
        <v>114</v>
      </c>
      <c r="J7" s="42">
        <v>3</v>
      </c>
      <c r="K7" s="42">
        <v>0</v>
      </c>
      <c r="L7" s="42" t="s">
        <v>114</v>
      </c>
      <c r="M7" s="42">
        <v>3</v>
      </c>
    </row>
    <row r="8" spans="1:13" ht="24">
      <c r="A8" s="388"/>
      <c r="B8" s="37"/>
      <c r="C8" s="44" t="s">
        <v>46</v>
      </c>
      <c r="D8" s="42" t="s">
        <v>114</v>
      </c>
      <c r="E8" s="42" t="s">
        <v>114</v>
      </c>
      <c r="F8" s="42" t="s">
        <v>114</v>
      </c>
      <c r="G8" s="42">
        <v>0</v>
      </c>
      <c r="H8" s="42">
        <v>5</v>
      </c>
      <c r="I8" s="42" t="s">
        <v>114</v>
      </c>
      <c r="J8" s="42">
        <v>0</v>
      </c>
      <c r="K8" s="42">
        <v>6</v>
      </c>
      <c r="L8" s="42" t="s">
        <v>114</v>
      </c>
      <c r="M8" s="42">
        <v>11</v>
      </c>
    </row>
    <row r="9" spans="1:13" ht="24">
      <c r="A9" s="37"/>
      <c r="B9" s="37"/>
      <c r="C9" s="44" t="s">
        <v>25</v>
      </c>
      <c r="D9" s="42" t="s">
        <v>114</v>
      </c>
      <c r="E9" s="42" t="s">
        <v>114</v>
      </c>
      <c r="F9" s="42" t="s">
        <v>114</v>
      </c>
      <c r="G9" s="42">
        <v>0</v>
      </c>
      <c r="H9" s="42">
        <v>5</v>
      </c>
      <c r="I9" s="42" t="s">
        <v>114</v>
      </c>
      <c r="J9" s="42">
        <v>3</v>
      </c>
      <c r="K9" s="42">
        <v>6</v>
      </c>
      <c r="L9" s="42" t="s">
        <v>114</v>
      </c>
      <c r="M9" s="42">
        <v>14</v>
      </c>
    </row>
    <row r="10" spans="1:13" ht="24.75" thickBot="1">
      <c r="A10" s="140"/>
      <c r="B10" s="140"/>
      <c r="C10" s="141" t="s">
        <v>60</v>
      </c>
      <c r="D10" s="143" t="s">
        <v>114</v>
      </c>
      <c r="E10" s="143" t="s">
        <v>114</v>
      </c>
      <c r="F10" s="143" t="s">
        <v>114</v>
      </c>
      <c r="G10" s="143">
        <v>1</v>
      </c>
      <c r="H10" s="143"/>
      <c r="I10" s="143" t="s">
        <v>114</v>
      </c>
      <c r="J10" s="143">
        <v>1</v>
      </c>
      <c r="K10" s="143" t="s">
        <v>136</v>
      </c>
      <c r="L10" s="143" t="s">
        <v>114</v>
      </c>
      <c r="M10" s="143">
        <v>2</v>
      </c>
    </row>
    <row r="11" spans="1:13" ht="24">
      <c r="A11" s="389">
        <v>2</v>
      </c>
      <c r="B11" s="58" t="s">
        <v>226</v>
      </c>
      <c r="C11" s="40" t="s">
        <v>45</v>
      </c>
      <c r="D11" s="42" t="s">
        <v>114</v>
      </c>
      <c r="E11" s="40">
        <v>23</v>
      </c>
      <c r="F11" s="42" t="s">
        <v>114</v>
      </c>
      <c r="G11" s="42" t="s">
        <v>114</v>
      </c>
      <c r="H11" s="40">
        <v>17</v>
      </c>
      <c r="I11" s="42" t="s">
        <v>114</v>
      </c>
      <c r="J11" s="42" t="s">
        <v>114</v>
      </c>
      <c r="K11" s="40">
        <v>9</v>
      </c>
      <c r="L11" s="42" t="s">
        <v>114</v>
      </c>
      <c r="M11" s="40">
        <v>49</v>
      </c>
    </row>
    <row r="12" spans="1:13" ht="24">
      <c r="A12" s="390"/>
      <c r="B12" s="367"/>
      <c r="C12" s="40" t="s">
        <v>46</v>
      </c>
      <c r="D12" s="42" t="s">
        <v>114</v>
      </c>
      <c r="E12" s="40">
        <v>16</v>
      </c>
      <c r="F12" s="42" t="s">
        <v>114</v>
      </c>
      <c r="G12" s="42" t="s">
        <v>114</v>
      </c>
      <c r="H12" s="40">
        <v>19</v>
      </c>
      <c r="I12" s="42" t="s">
        <v>114</v>
      </c>
      <c r="J12" s="42" t="s">
        <v>114</v>
      </c>
      <c r="K12" s="40">
        <v>11</v>
      </c>
      <c r="L12" s="42" t="s">
        <v>114</v>
      </c>
      <c r="M12" s="40">
        <v>46</v>
      </c>
    </row>
    <row r="13" spans="1:13" ht="24">
      <c r="A13" s="367"/>
      <c r="B13" s="367"/>
      <c r="C13" s="40" t="s">
        <v>25</v>
      </c>
      <c r="D13" s="42" t="s">
        <v>114</v>
      </c>
      <c r="E13" s="40">
        <v>39</v>
      </c>
      <c r="F13" s="42" t="s">
        <v>114</v>
      </c>
      <c r="G13" s="42" t="s">
        <v>114</v>
      </c>
      <c r="H13" s="40">
        <v>36</v>
      </c>
      <c r="I13" s="42" t="s">
        <v>114</v>
      </c>
      <c r="J13" s="42" t="s">
        <v>114</v>
      </c>
      <c r="K13" s="40">
        <v>20</v>
      </c>
      <c r="L13" s="42" t="s">
        <v>114</v>
      </c>
      <c r="M13" s="40">
        <v>95</v>
      </c>
    </row>
    <row r="14" spans="1:13" ht="24.75" thickBot="1">
      <c r="A14" s="391"/>
      <c r="B14" s="391"/>
      <c r="C14" s="142" t="s">
        <v>60</v>
      </c>
      <c r="D14" s="143" t="s">
        <v>114</v>
      </c>
      <c r="E14" s="142">
        <v>1</v>
      </c>
      <c r="F14" s="143" t="s">
        <v>114</v>
      </c>
      <c r="G14" s="143" t="s">
        <v>114</v>
      </c>
      <c r="H14" s="142">
        <v>1</v>
      </c>
      <c r="I14" s="143" t="s">
        <v>114</v>
      </c>
      <c r="J14" s="143" t="s">
        <v>114</v>
      </c>
      <c r="K14" s="142">
        <v>1</v>
      </c>
      <c r="L14" s="143" t="s">
        <v>114</v>
      </c>
      <c r="M14" s="142">
        <v>3</v>
      </c>
    </row>
  </sheetData>
  <sheetProtection/>
  <mergeCells count="10">
    <mergeCell ref="A1:M1"/>
    <mergeCell ref="A2:M2"/>
    <mergeCell ref="A4:A6"/>
    <mergeCell ref="B4:B6"/>
    <mergeCell ref="C4:C6"/>
    <mergeCell ref="D4:L4"/>
    <mergeCell ref="M4:M6"/>
    <mergeCell ref="D5:F5"/>
    <mergeCell ref="G5:I5"/>
    <mergeCell ref="J5:L5"/>
  </mergeCells>
  <printOptions/>
  <pageMargins left="0.7086614173228347" right="0.7086614173228347" top="0.7480314960629921" bottom="0.7480314960629921" header="0.31496062992125984" footer="0.31496062992125984"/>
  <pageSetup firstPageNumber="80" useFirstPageNumber="1" horizontalDpi="600" verticalDpi="600" orientation="landscape" paperSize="9" r:id="rId1"/>
  <headerFooter>
    <oddHeader>&amp;L&amp;"TH SarabunPSK,ธรรมดา"&amp;10สำนักงานการศึกษาเอกชนจังหวัดนราธิวาส&amp;R&amp;"TH SarabunPSK,ธรรมดา"&amp;P</oddHeader>
    <oddFooter>&amp;R&amp;"TH SarabunPSK,ธรรมดา"&amp;10งานเทคโนโลยีสารสนเทศ กลุ่มแผนงานและยุทธศาสตร์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X129"/>
  <sheetViews>
    <sheetView view="pageLayout" zoomScale="70" zoomScalePageLayoutView="70" workbookViewId="0" topLeftCell="A52">
      <selection activeCell="H9" sqref="H9"/>
    </sheetView>
  </sheetViews>
  <sheetFormatPr defaultColWidth="9.140625" defaultRowHeight="15"/>
  <cols>
    <col min="1" max="1" width="4.7109375" style="0" customWidth="1"/>
    <col min="2" max="2" width="14.28125" style="0" customWidth="1"/>
    <col min="4" max="7" width="5.8515625" style="0" customWidth="1"/>
    <col min="8" max="8" width="7.421875" style="0" customWidth="1"/>
    <col min="9" max="14" width="6.421875" style="0" customWidth="1"/>
    <col min="15" max="15" width="7.00390625" style="0" customWidth="1"/>
    <col min="16" max="18" width="6.57421875" style="355" customWidth="1"/>
    <col min="19" max="19" width="7.00390625" style="0" customWidth="1"/>
    <col min="20" max="22" width="6.7109375" style="0" customWidth="1"/>
    <col min="23" max="23" width="7.00390625" style="0" customWidth="1"/>
    <col min="24" max="24" width="7.421875" style="0" customWidth="1"/>
  </cols>
  <sheetData>
    <row r="1" spans="1:24" s="16" customFormat="1" ht="30.75">
      <c r="A1" s="650" t="s">
        <v>1839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0"/>
    </row>
    <row r="2" spans="1:24" s="16" customFormat="1" ht="21.75" customHeight="1">
      <c r="A2" s="651" t="s">
        <v>122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651"/>
      <c r="V2" s="651"/>
      <c r="W2" s="651"/>
      <c r="X2" s="651"/>
    </row>
    <row r="3" spans="1:24" s="16" customFormat="1" ht="11.2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56"/>
      <c r="Q3" s="356"/>
      <c r="R3" s="356"/>
      <c r="S3" s="18"/>
      <c r="T3" s="18"/>
      <c r="U3" s="18"/>
      <c r="V3" s="18"/>
      <c r="W3" s="18"/>
      <c r="X3" s="18"/>
    </row>
    <row r="4" spans="1:24" s="16" customFormat="1" ht="23.25" customHeight="1">
      <c r="A4" s="670" t="s">
        <v>0</v>
      </c>
      <c r="B4" s="670" t="s">
        <v>1</v>
      </c>
      <c r="C4" s="670" t="s">
        <v>20</v>
      </c>
      <c r="D4" s="675" t="s">
        <v>21</v>
      </c>
      <c r="E4" s="675"/>
      <c r="F4" s="675"/>
      <c r="G4" s="675"/>
      <c r="H4" s="675"/>
      <c r="I4" s="676" t="s">
        <v>22</v>
      </c>
      <c r="J4" s="676"/>
      <c r="K4" s="676"/>
      <c r="L4" s="676"/>
      <c r="M4" s="676"/>
      <c r="N4" s="676"/>
      <c r="O4" s="676"/>
      <c r="P4" s="656" t="s">
        <v>23</v>
      </c>
      <c r="Q4" s="656"/>
      <c r="R4" s="656"/>
      <c r="S4" s="656"/>
      <c r="T4" s="677" t="s">
        <v>24</v>
      </c>
      <c r="U4" s="656"/>
      <c r="V4" s="656"/>
      <c r="W4" s="656"/>
      <c r="X4" s="399" t="s">
        <v>25</v>
      </c>
    </row>
    <row r="5" spans="1:24" s="16" customFormat="1" ht="23.25" customHeight="1">
      <c r="A5" s="672"/>
      <c r="B5" s="672"/>
      <c r="C5" s="672"/>
      <c r="D5" s="400" t="s">
        <v>26</v>
      </c>
      <c r="E5" s="401" t="s">
        <v>27</v>
      </c>
      <c r="F5" s="402" t="s">
        <v>28</v>
      </c>
      <c r="G5" s="402" t="s">
        <v>29</v>
      </c>
      <c r="H5" s="403" t="s">
        <v>25</v>
      </c>
      <c r="I5" s="400" t="s">
        <v>30</v>
      </c>
      <c r="J5" s="400" t="s">
        <v>31</v>
      </c>
      <c r="K5" s="400" t="s">
        <v>32</v>
      </c>
      <c r="L5" s="400" t="s">
        <v>33</v>
      </c>
      <c r="M5" s="400" t="s">
        <v>34</v>
      </c>
      <c r="N5" s="400" t="s">
        <v>35</v>
      </c>
      <c r="O5" s="404" t="s">
        <v>25</v>
      </c>
      <c r="P5" s="401" t="s">
        <v>36</v>
      </c>
      <c r="Q5" s="402" t="s">
        <v>37</v>
      </c>
      <c r="R5" s="402" t="s">
        <v>38</v>
      </c>
      <c r="S5" s="352" t="s">
        <v>25</v>
      </c>
      <c r="T5" s="353" t="s">
        <v>39</v>
      </c>
      <c r="U5" s="353" t="s">
        <v>40</v>
      </c>
      <c r="V5" s="353" t="s">
        <v>41</v>
      </c>
      <c r="W5" s="352" t="s">
        <v>25</v>
      </c>
      <c r="X5" s="405" t="s">
        <v>42</v>
      </c>
    </row>
    <row r="6" spans="1:24" s="3" customFormat="1" ht="23.25" customHeight="1">
      <c r="A6" s="40">
        <v>1</v>
      </c>
      <c r="B6" s="31" t="s">
        <v>88</v>
      </c>
      <c r="C6" s="40" t="s">
        <v>45</v>
      </c>
      <c r="D6" s="148">
        <v>5</v>
      </c>
      <c r="E6" s="148">
        <v>40</v>
      </c>
      <c r="F6" s="148">
        <v>55</v>
      </c>
      <c r="G6" s="148">
        <v>58</v>
      </c>
      <c r="H6" s="468">
        <f>SUM(D6:G6)</f>
        <v>158</v>
      </c>
      <c r="I6" s="148">
        <v>48</v>
      </c>
      <c r="J6" s="148">
        <v>44</v>
      </c>
      <c r="K6" s="148">
        <v>43</v>
      </c>
      <c r="L6" s="148">
        <v>44</v>
      </c>
      <c r="M6" s="148">
        <v>45</v>
      </c>
      <c r="N6" s="148">
        <v>39</v>
      </c>
      <c r="O6" s="148">
        <f aca="true" t="shared" si="0" ref="O6:O25">SUM(I6:N6)</f>
        <v>263</v>
      </c>
      <c r="P6" s="469" t="s">
        <v>114</v>
      </c>
      <c r="Q6" s="148" t="s">
        <v>114</v>
      </c>
      <c r="R6" s="148" t="s">
        <v>114</v>
      </c>
      <c r="S6" s="40" t="s">
        <v>114</v>
      </c>
      <c r="T6" s="40" t="s">
        <v>114</v>
      </c>
      <c r="U6" s="148" t="s">
        <v>114</v>
      </c>
      <c r="V6" s="40" t="s">
        <v>114</v>
      </c>
      <c r="W6" s="40" t="s">
        <v>114</v>
      </c>
      <c r="X6" s="40">
        <f>H6+O6</f>
        <v>421</v>
      </c>
    </row>
    <row r="7" spans="1:24" s="3" customFormat="1" ht="23.25" customHeight="1">
      <c r="A7" s="43"/>
      <c r="B7" s="37"/>
      <c r="C7" s="40" t="s">
        <v>46</v>
      </c>
      <c r="D7" s="148">
        <v>3</v>
      </c>
      <c r="E7" s="148">
        <v>39</v>
      </c>
      <c r="F7" s="148">
        <v>55</v>
      </c>
      <c r="G7" s="148">
        <v>40</v>
      </c>
      <c r="H7" s="468">
        <f>SUM(D7:G7)</f>
        <v>137</v>
      </c>
      <c r="I7" s="148">
        <v>61</v>
      </c>
      <c r="J7" s="148">
        <v>44</v>
      </c>
      <c r="K7" s="148">
        <v>41</v>
      </c>
      <c r="L7" s="148">
        <v>36</v>
      </c>
      <c r="M7" s="148">
        <v>40</v>
      </c>
      <c r="N7" s="148">
        <v>39</v>
      </c>
      <c r="O7" s="148">
        <f t="shared" si="0"/>
        <v>261</v>
      </c>
      <c r="P7" s="40" t="s">
        <v>114</v>
      </c>
      <c r="Q7" s="40" t="s">
        <v>114</v>
      </c>
      <c r="R7" s="40" t="s">
        <v>114</v>
      </c>
      <c r="S7" s="40" t="s">
        <v>114</v>
      </c>
      <c r="T7" s="40" t="s">
        <v>114</v>
      </c>
      <c r="U7" s="148" t="s">
        <v>114</v>
      </c>
      <c r="V7" s="40" t="s">
        <v>114</v>
      </c>
      <c r="W7" s="40" t="s">
        <v>114</v>
      </c>
      <c r="X7" s="40">
        <f>H7+O7</f>
        <v>398</v>
      </c>
    </row>
    <row r="8" spans="1:24" s="3" customFormat="1" ht="23.25" customHeight="1">
      <c r="A8" s="43"/>
      <c r="B8" s="37"/>
      <c r="C8" s="40" t="s">
        <v>25</v>
      </c>
      <c r="D8" s="148">
        <v>8</v>
      </c>
      <c r="E8" s="148">
        <v>79</v>
      </c>
      <c r="F8" s="148">
        <v>110</v>
      </c>
      <c r="G8" s="148">
        <v>100</v>
      </c>
      <c r="H8" s="468">
        <f>SUM(D8:G8)</f>
        <v>297</v>
      </c>
      <c r="I8" s="148">
        <f aca="true" t="shared" si="1" ref="I8:N8">SUM(I6:I7)</f>
        <v>109</v>
      </c>
      <c r="J8" s="148">
        <f t="shared" si="1"/>
        <v>88</v>
      </c>
      <c r="K8" s="148">
        <f t="shared" si="1"/>
        <v>84</v>
      </c>
      <c r="L8" s="148">
        <f t="shared" si="1"/>
        <v>80</v>
      </c>
      <c r="M8" s="148">
        <f t="shared" si="1"/>
        <v>85</v>
      </c>
      <c r="N8" s="148">
        <f t="shared" si="1"/>
        <v>78</v>
      </c>
      <c r="O8" s="148">
        <f t="shared" si="0"/>
        <v>524</v>
      </c>
      <c r="P8" s="40" t="s">
        <v>114</v>
      </c>
      <c r="Q8" s="40" t="s">
        <v>114</v>
      </c>
      <c r="R8" s="40" t="s">
        <v>114</v>
      </c>
      <c r="S8" s="40" t="s">
        <v>114</v>
      </c>
      <c r="T8" s="40" t="s">
        <v>114</v>
      </c>
      <c r="U8" s="148" t="s">
        <v>114</v>
      </c>
      <c r="V8" s="40" t="s">
        <v>114</v>
      </c>
      <c r="W8" s="40" t="s">
        <v>114</v>
      </c>
      <c r="X8" s="40">
        <f>H8+O8</f>
        <v>821</v>
      </c>
    </row>
    <row r="9" spans="1:24" s="3" customFormat="1" ht="24.75" thickBot="1">
      <c r="A9" s="145"/>
      <c r="B9" s="140"/>
      <c r="C9" s="142" t="s">
        <v>60</v>
      </c>
      <c r="D9" s="411">
        <v>1</v>
      </c>
      <c r="E9" s="411">
        <v>1</v>
      </c>
      <c r="F9" s="411">
        <v>1</v>
      </c>
      <c r="G9" s="411">
        <v>1</v>
      </c>
      <c r="H9" s="470">
        <f>SUM(D9:G9)</f>
        <v>4</v>
      </c>
      <c r="I9" s="411">
        <v>3</v>
      </c>
      <c r="J9" s="411">
        <v>2</v>
      </c>
      <c r="K9" s="411">
        <v>2</v>
      </c>
      <c r="L9" s="411">
        <v>2</v>
      </c>
      <c r="M9" s="411">
        <v>2</v>
      </c>
      <c r="N9" s="411">
        <v>2</v>
      </c>
      <c r="O9" s="411">
        <f t="shared" si="0"/>
        <v>13</v>
      </c>
      <c r="P9" s="40" t="s">
        <v>114</v>
      </c>
      <c r="Q9" s="40" t="s">
        <v>114</v>
      </c>
      <c r="R9" s="40" t="s">
        <v>114</v>
      </c>
      <c r="S9" s="40" t="s">
        <v>114</v>
      </c>
      <c r="T9" s="142" t="s">
        <v>114</v>
      </c>
      <c r="U9" s="148" t="s">
        <v>114</v>
      </c>
      <c r="V9" s="40" t="s">
        <v>114</v>
      </c>
      <c r="W9" s="40" t="s">
        <v>114</v>
      </c>
      <c r="X9" s="142">
        <f>H9+O9</f>
        <v>17</v>
      </c>
    </row>
    <row r="10" spans="1:24" s="3" customFormat="1" ht="24">
      <c r="A10" s="406">
        <v>2</v>
      </c>
      <c r="B10" s="71" t="s">
        <v>95</v>
      </c>
      <c r="C10" s="406" t="s">
        <v>45</v>
      </c>
      <c r="D10" s="469" t="s">
        <v>114</v>
      </c>
      <c r="E10" s="148" t="s">
        <v>114</v>
      </c>
      <c r="F10" s="148" t="s">
        <v>114</v>
      </c>
      <c r="G10" s="40" t="s">
        <v>114</v>
      </c>
      <c r="H10" s="40" t="s">
        <v>114</v>
      </c>
      <c r="I10" s="410">
        <v>118</v>
      </c>
      <c r="J10" s="410">
        <v>142</v>
      </c>
      <c r="K10" s="410">
        <v>117</v>
      </c>
      <c r="L10" s="410">
        <v>115</v>
      </c>
      <c r="M10" s="410">
        <v>109</v>
      </c>
      <c r="N10" s="410">
        <v>107</v>
      </c>
      <c r="O10" s="410">
        <f t="shared" si="0"/>
        <v>708</v>
      </c>
      <c r="P10" s="473">
        <v>3</v>
      </c>
      <c r="Q10" s="410">
        <v>7</v>
      </c>
      <c r="R10" s="410">
        <v>8</v>
      </c>
      <c r="S10" s="406">
        <f>SUM(P10:R10)</f>
        <v>18</v>
      </c>
      <c r="T10" s="369" t="s">
        <v>114</v>
      </c>
      <c r="U10" s="406">
        <v>5</v>
      </c>
      <c r="V10" s="406">
        <v>3</v>
      </c>
      <c r="W10" s="406">
        <f>SUM(U10:V10)</f>
        <v>8</v>
      </c>
      <c r="X10" s="406">
        <f>O10+S10+W10</f>
        <v>734</v>
      </c>
    </row>
    <row r="11" spans="1:24" s="3" customFormat="1" ht="24">
      <c r="A11" s="43"/>
      <c r="B11" s="37"/>
      <c r="C11" s="40" t="s">
        <v>46</v>
      </c>
      <c r="D11" s="40" t="s">
        <v>114</v>
      </c>
      <c r="E11" s="40" t="s">
        <v>114</v>
      </c>
      <c r="F11" s="40" t="s">
        <v>114</v>
      </c>
      <c r="G11" s="40" t="s">
        <v>114</v>
      </c>
      <c r="H11" s="40" t="s">
        <v>114</v>
      </c>
      <c r="I11" s="148">
        <v>138</v>
      </c>
      <c r="J11" s="148">
        <v>137</v>
      </c>
      <c r="K11" s="148">
        <v>144</v>
      </c>
      <c r="L11" s="148">
        <v>130</v>
      </c>
      <c r="M11" s="148">
        <v>116</v>
      </c>
      <c r="N11" s="148">
        <v>119</v>
      </c>
      <c r="O11" s="148">
        <f t="shared" si="0"/>
        <v>784</v>
      </c>
      <c r="P11" s="469">
        <v>10</v>
      </c>
      <c r="Q11" s="148">
        <v>16</v>
      </c>
      <c r="R11" s="148">
        <v>12</v>
      </c>
      <c r="S11" s="40">
        <f>SUM(P11:R11)</f>
        <v>38</v>
      </c>
      <c r="T11" s="40" t="s">
        <v>114</v>
      </c>
      <c r="U11" s="40" t="s">
        <v>114</v>
      </c>
      <c r="V11" s="40">
        <v>6</v>
      </c>
      <c r="W11" s="40">
        <f>SUM(U11:V11)</f>
        <v>6</v>
      </c>
      <c r="X11" s="40">
        <f>O11+S11+W11</f>
        <v>828</v>
      </c>
    </row>
    <row r="12" spans="1:24" s="3" customFormat="1" ht="24">
      <c r="A12" s="43"/>
      <c r="B12" s="37"/>
      <c r="C12" s="40" t="s">
        <v>25</v>
      </c>
      <c r="D12" s="40" t="s">
        <v>114</v>
      </c>
      <c r="E12" s="40" t="s">
        <v>114</v>
      </c>
      <c r="F12" s="40" t="s">
        <v>114</v>
      </c>
      <c r="G12" s="40" t="s">
        <v>114</v>
      </c>
      <c r="H12" s="40" t="s">
        <v>114</v>
      </c>
      <c r="I12" s="148">
        <f aca="true" t="shared" si="2" ref="I12:N12">SUM(I10:I11)</f>
        <v>256</v>
      </c>
      <c r="J12" s="148">
        <f t="shared" si="2"/>
        <v>279</v>
      </c>
      <c r="K12" s="148">
        <f t="shared" si="2"/>
        <v>261</v>
      </c>
      <c r="L12" s="148">
        <f t="shared" si="2"/>
        <v>245</v>
      </c>
      <c r="M12" s="148">
        <f t="shared" si="2"/>
        <v>225</v>
      </c>
      <c r="N12" s="148">
        <f t="shared" si="2"/>
        <v>226</v>
      </c>
      <c r="O12" s="148">
        <f t="shared" si="0"/>
        <v>1492</v>
      </c>
      <c r="P12" s="469">
        <f>SUM(P10:P11)</f>
        <v>13</v>
      </c>
      <c r="Q12" s="148">
        <f>SUM(Q10:Q11)</f>
        <v>23</v>
      </c>
      <c r="R12" s="148">
        <f>SUM(R10:R11)</f>
        <v>20</v>
      </c>
      <c r="S12" s="40">
        <f>SUM(P12:R12)</f>
        <v>56</v>
      </c>
      <c r="T12" s="40" t="s">
        <v>114</v>
      </c>
      <c r="U12" s="40">
        <v>5</v>
      </c>
      <c r="V12" s="40">
        <v>9</v>
      </c>
      <c r="W12" s="40">
        <f>SUM(U12:V12)</f>
        <v>14</v>
      </c>
      <c r="X12" s="40">
        <f>O12+S12+W12</f>
        <v>1562</v>
      </c>
    </row>
    <row r="13" spans="1:24" s="3" customFormat="1" ht="24.75" thickBot="1">
      <c r="A13" s="145"/>
      <c r="B13" s="140"/>
      <c r="C13" s="142" t="s">
        <v>60</v>
      </c>
      <c r="D13" s="40" t="s">
        <v>114</v>
      </c>
      <c r="E13" s="40" t="s">
        <v>114</v>
      </c>
      <c r="F13" s="40" t="s">
        <v>114</v>
      </c>
      <c r="G13" s="40" t="s">
        <v>114</v>
      </c>
      <c r="H13" s="40" t="s">
        <v>114</v>
      </c>
      <c r="I13" s="411">
        <v>6</v>
      </c>
      <c r="J13" s="411">
        <v>7</v>
      </c>
      <c r="K13" s="411">
        <v>6</v>
      </c>
      <c r="L13" s="411">
        <v>6</v>
      </c>
      <c r="M13" s="411">
        <v>6</v>
      </c>
      <c r="N13" s="411">
        <v>6</v>
      </c>
      <c r="O13" s="411">
        <f t="shared" si="0"/>
        <v>37</v>
      </c>
      <c r="P13" s="471">
        <v>1</v>
      </c>
      <c r="Q13" s="411">
        <v>1</v>
      </c>
      <c r="R13" s="411">
        <v>1</v>
      </c>
      <c r="S13" s="142">
        <f>SUM(P13:R13)</f>
        <v>3</v>
      </c>
      <c r="T13" s="142" t="s">
        <v>114</v>
      </c>
      <c r="U13" s="142">
        <v>1</v>
      </c>
      <c r="V13" s="142">
        <v>1</v>
      </c>
      <c r="W13" s="142">
        <f>SUM(U13:V13)</f>
        <v>2</v>
      </c>
      <c r="X13" s="142">
        <f>O13+S13+W13</f>
        <v>42</v>
      </c>
    </row>
    <row r="14" spans="1:24" s="3" customFormat="1" ht="24">
      <c r="A14" s="406">
        <v>3</v>
      </c>
      <c r="B14" s="71" t="s">
        <v>99</v>
      </c>
      <c r="C14" s="406" t="s">
        <v>45</v>
      </c>
      <c r="D14" s="40" t="s">
        <v>114</v>
      </c>
      <c r="E14" s="40" t="s">
        <v>114</v>
      </c>
      <c r="F14" s="40" t="s">
        <v>114</v>
      </c>
      <c r="G14" s="40" t="s">
        <v>114</v>
      </c>
      <c r="H14" s="40" t="s">
        <v>114</v>
      </c>
      <c r="I14" s="410">
        <v>88</v>
      </c>
      <c r="J14" s="410">
        <v>77</v>
      </c>
      <c r="K14" s="410">
        <v>50</v>
      </c>
      <c r="L14" s="410">
        <v>51</v>
      </c>
      <c r="M14" s="410">
        <v>49</v>
      </c>
      <c r="N14" s="410">
        <v>46</v>
      </c>
      <c r="O14" s="410">
        <f t="shared" si="0"/>
        <v>361</v>
      </c>
      <c r="P14" s="406" t="s">
        <v>114</v>
      </c>
      <c r="Q14" s="406" t="s">
        <v>114</v>
      </c>
      <c r="R14" s="406" t="s">
        <v>114</v>
      </c>
      <c r="S14" s="406" t="s">
        <v>114</v>
      </c>
      <c r="T14" s="406" t="s">
        <v>114</v>
      </c>
      <c r="U14" s="406" t="s">
        <v>114</v>
      </c>
      <c r="V14" s="406" t="s">
        <v>114</v>
      </c>
      <c r="W14" s="406" t="s">
        <v>114</v>
      </c>
      <c r="X14" s="406">
        <v>361</v>
      </c>
    </row>
    <row r="15" spans="1:24" s="3" customFormat="1" ht="24">
      <c r="A15" s="43"/>
      <c r="B15" s="37"/>
      <c r="C15" s="40" t="s">
        <v>46</v>
      </c>
      <c r="D15" s="40" t="s">
        <v>114</v>
      </c>
      <c r="E15" s="40" t="s">
        <v>114</v>
      </c>
      <c r="F15" s="40" t="s">
        <v>114</v>
      </c>
      <c r="G15" s="40" t="s">
        <v>114</v>
      </c>
      <c r="H15" s="40" t="s">
        <v>114</v>
      </c>
      <c r="I15" s="148">
        <v>76</v>
      </c>
      <c r="J15" s="148">
        <v>73</v>
      </c>
      <c r="K15" s="148">
        <v>60</v>
      </c>
      <c r="L15" s="148">
        <v>61</v>
      </c>
      <c r="M15" s="148">
        <v>52</v>
      </c>
      <c r="N15" s="148">
        <v>52</v>
      </c>
      <c r="O15" s="148">
        <f t="shared" si="0"/>
        <v>374</v>
      </c>
      <c r="P15" s="40" t="s">
        <v>114</v>
      </c>
      <c r="Q15" s="40" t="s">
        <v>114</v>
      </c>
      <c r="R15" s="40" t="s">
        <v>114</v>
      </c>
      <c r="S15" s="40" t="s">
        <v>114</v>
      </c>
      <c r="T15" s="40" t="s">
        <v>114</v>
      </c>
      <c r="U15" s="40" t="s">
        <v>114</v>
      </c>
      <c r="V15" s="40" t="s">
        <v>114</v>
      </c>
      <c r="W15" s="40" t="s">
        <v>114</v>
      </c>
      <c r="X15" s="40">
        <v>374</v>
      </c>
    </row>
    <row r="16" spans="1:24" s="3" customFormat="1" ht="24">
      <c r="A16" s="43"/>
      <c r="B16" s="37"/>
      <c r="C16" s="40" t="s">
        <v>25</v>
      </c>
      <c r="D16" s="40" t="s">
        <v>114</v>
      </c>
      <c r="E16" s="40" t="s">
        <v>114</v>
      </c>
      <c r="F16" s="40" t="s">
        <v>114</v>
      </c>
      <c r="G16" s="40" t="s">
        <v>114</v>
      </c>
      <c r="H16" s="40" t="s">
        <v>114</v>
      </c>
      <c r="I16" s="148">
        <f aca="true" t="shared" si="3" ref="I16:N16">SUM(I14:I15)</f>
        <v>164</v>
      </c>
      <c r="J16" s="148">
        <f t="shared" si="3"/>
        <v>150</v>
      </c>
      <c r="K16" s="148">
        <f t="shared" si="3"/>
        <v>110</v>
      </c>
      <c r="L16" s="148">
        <f t="shared" si="3"/>
        <v>112</v>
      </c>
      <c r="M16" s="148">
        <f t="shared" si="3"/>
        <v>101</v>
      </c>
      <c r="N16" s="148">
        <f t="shared" si="3"/>
        <v>98</v>
      </c>
      <c r="O16" s="148">
        <f t="shared" si="0"/>
        <v>735</v>
      </c>
      <c r="P16" s="40" t="s">
        <v>114</v>
      </c>
      <c r="Q16" s="40" t="s">
        <v>114</v>
      </c>
      <c r="R16" s="40" t="s">
        <v>114</v>
      </c>
      <c r="S16" s="40" t="s">
        <v>114</v>
      </c>
      <c r="T16" s="40" t="s">
        <v>114</v>
      </c>
      <c r="U16" s="40" t="s">
        <v>114</v>
      </c>
      <c r="V16" s="40" t="s">
        <v>114</v>
      </c>
      <c r="W16" s="40" t="s">
        <v>114</v>
      </c>
      <c r="X16" s="40">
        <v>735</v>
      </c>
    </row>
    <row r="17" spans="1:24" s="3" customFormat="1" ht="24.75" thickBot="1">
      <c r="A17" s="145"/>
      <c r="B17" s="140"/>
      <c r="C17" s="142" t="s">
        <v>60</v>
      </c>
      <c r="D17" s="40" t="s">
        <v>114</v>
      </c>
      <c r="E17" s="40" t="s">
        <v>114</v>
      </c>
      <c r="F17" s="40" t="s">
        <v>114</v>
      </c>
      <c r="G17" s="40" t="s">
        <v>114</v>
      </c>
      <c r="H17" s="40" t="s">
        <v>114</v>
      </c>
      <c r="I17" s="411">
        <v>8</v>
      </c>
      <c r="J17" s="411">
        <v>8</v>
      </c>
      <c r="K17" s="411">
        <v>6</v>
      </c>
      <c r="L17" s="411">
        <v>6</v>
      </c>
      <c r="M17" s="411">
        <v>6</v>
      </c>
      <c r="N17" s="411">
        <v>6</v>
      </c>
      <c r="O17" s="411">
        <f t="shared" si="0"/>
        <v>40</v>
      </c>
      <c r="P17" s="142" t="s">
        <v>114</v>
      </c>
      <c r="Q17" s="142" t="s">
        <v>114</v>
      </c>
      <c r="R17" s="142" t="s">
        <v>114</v>
      </c>
      <c r="S17" s="142" t="s">
        <v>114</v>
      </c>
      <c r="T17" s="142" t="s">
        <v>114</v>
      </c>
      <c r="U17" s="142" t="s">
        <v>114</v>
      </c>
      <c r="V17" s="142" t="s">
        <v>114</v>
      </c>
      <c r="W17" s="142" t="s">
        <v>114</v>
      </c>
      <c r="X17" s="142">
        <v>40</v>
      </c>
    </row>
    <row r="18" spans="1:24" s="3" customFormat="1" ht="24">
      <c r="A18" s="406">
        <v>4</v>
      </c>
      <c r="B18" s="71" t="s">
        <v>105</v>
      </c>
      <c r="C18" s="406" t="s">
        <v>45</v>
      </c>
      <c r="D18" s="40" t="s">
        <v>114</v>
      </c>
      <c r="E18" s="410">
        <v>66</v>
      </c>
      <c r="F18" s="410">
        <v>74</v>
      </c>
      <c r="G18" s="410">
        <v>87</v>
      </c>
      <c r="H18" s="472">
        <f>SUM(E18:G18)</f>
        <v>227</v>
      </c>
      <c r="I18" s="410">
        <v>100</v>
      </c>
      <c r="J18" s="410">
        <v>108</v>
      </c>
      <c r="K18" s="410">
        <v>92</v>
      </c>
      <c r="L18" s="410">
        <v>116</v>
      </c>
      <c r="M18" s="410">
        <v>109</v>
      </c>
      <c r="N18" s="410">
        <v>94</v>
      </c>
      <c r="O18" s="410">
        <f t="shared" si="0"/>
        <v>619</v>
      </c>
      <c r="P18" s="406" t="s">
        <v>114</v>
      </c>
      <c r="Q18" s="406" t="s">
        <v>114</v>
      </c>
      <c r="R18" s="406" t="s">
        <v>114</v>
      </c>
      <c r="S18" s="406" t="s">
        <v>114</v>
      </c>
      <c r="T18" s="406" t="s">
        <v>114</v>
      </c>
      <c r="U18" s="406" t="s">
        <v>114</v>
      </c>
      <c r="V18" s="406" t="s">
        <v>114</v>
      </c>
      <c r="W18" s="406" t="s">
        <v>114</v>
      </c>
      <c r="X18" s="406">
        <f>H18+O18</f>
        <v>846</v>
      </c>
    </row>
    <row r="19" spans="1:24" s="3" customFormat="1" ht="24">
      <c r="A19" s="43"/>
      <c r="B19" s="37"/>
      <c r="C19" s="40" t="s">
        <v>46</v>
      </c>
      <c r="D19" s="40" t="s">
        <v>114</v>
      </c>
      <c r="E19" s="148">
        <v>57</v>
      </c>
      <c r="F19" s="148">
        <v>86</v>
      </c>
      <c r="G19" s="148">
        <v>77</v>
      </c>
      <c r="H19" s="468">
        <f>SUM(E19:G19)</f>
        <v>220</v>
      </c>
      <c r="I19" s="148">
        <v>106</v>
      </c>
      <c r="J19" s="148">
        <v>98</v>
      </c>
      <c r="K19" s="148">
        <v>114</v>
      </c>
      <c r="L19" s="148">
        <v>102</v>
      </c>
      <c r="M19" s="148">
        <v>106</v>
      </c>
      <c r="N19" s="148">
        <v>111</v>
      </c>
      <c r="O19" s="148">
        <f t="shared" si="0"/>
        <v>637</v>
      </c>
      <c r="P19" s="40" t="s">
        <v>114</v>
      </c>
      <c r="Q19" s="40" t="s">
        <v>114</v>
      </c>
      <c r="R19" s="40" t="s">
        <v>114</v>
      </c>
      <c r="S19" s="40" t="s">
        <v>114</v>
      </c>
      <c r="T19" s="40" t="s">
        <v>114</v>
      </c>
      <c r="U19" s="40" t="s">
        <v>114</v>
      </c>
      <c r="V19" s="40" t="s">
        <v>114</v>
      </c>
      <c r="W19" s="40" t="s">
        <v>114</v>
      </c>
      <c r="X19" s="40">
        <f>H19+O19</f>
        <v>857</v>
      </c>
    </row>
    <row r="20" spans="1:24" s="3" customFormat="1" ht="24">
      <c r="A20" s="43"/>
      <c r="B20" s="37"/>
      <c r="C20" s="40" t="s">
        <v>25</v>
      </c>
      <c r="D20" s="40" t="s">
        <v>114</v>
      </c>
      <c r="E20" s="148">
        <v>123</v>
      </c>
      <c r="F20" s="148">
        <v>160</v>
      </c>
      <c r="G20" s="148">
        <v>164</v>
      </c>
      <c r="H20" s="468">
        <f>SUM(E20:G20)</f>
        <v>447</v>
      </c>
      <c r="I20" s="148">
        <v>206</v>
      </c>
      <c r="J20" s="148">
        <v>206</v>
      </c>
      <c r="K20" s="148">
        <v>206</v>
      </c>
      <c r="L20" s="148">
        <v>218</v>
      </c>
      <c r="M20" s="148">
        <v>215</v>
      </c>
      <c r="N20" s="148">
        <v>205</v>
      </c>
      <c r="O20" s="148">
        <f t="shared" si="0"/>
        <v>1256</v>
      </c>
      <c r="P20" s="40" t="s">
        <v>114</v>
      </c>
      <c r="Q20" s="40" t="s">
        <v>114</v>
      </c>
      <c r="R20" s="40" t="s">
        <v>114</v>
      </c>
      <c r="S20" s="40" t="s">
        <v>114</v>
      </c>
      <c r="T20" s="40" t="s">
        <v>114</v>
      </c>
      <c r="U20" s="40" t="s">
        <v>114</v>
      </c>
      <c r="V20" s="40" t="s">
        <v>114</v>
      </c>
      <c r="W20" s="40" t="s">
        <v>114</v>
      </c>
      <c r="X20" s="40">
        <f>H20+O20</f>
        <v>1703</v>
      </c>
    </row>
    <row r="21" spans="1:24" s="3" customFormat="1" ht="24.75" thickBot="1">
      <c r="A21" s="145"/>
      <c r="B21" s="140"/>
      <c r="C21" s="142" t="s">
        <v>60</v>
      </c>
      <c r="D21" s="40"/>
      <c r="E21" s="411"/>
      <c r="F21" s="411"/>
      <c r="G21" s="411"/>
      <c r="H21" s="470"/>
      <c r="I21" s="411">
        <v>6</v>
      </c>
      <c r="J21" s="411">
        <v>6</v>
      </c>
      <c r="K21" s="411">
        <v>5</v>
      </c>
      <c r="L21" s="411">
        <v>6</v>
      </c>
      <c r="M21" s="411">
        <v>6</v>
      </c>
      <c r="N21" s="411">
        <v>7</v>
      </c>
      <c r="O21" s="411">
        <f t="shared" si="0"/>
        <v>36</v>
      </c>
      <c r="P21" s="142" t="s">
        <v>114</v>
      </c>
      <c r="Q21" s="142" t="s">
        <v>114</v>
      </c>
      <c r="R21" s="142" t="s">
        <v>114</v>
      </c>
      <c r="S21" s="142" t="s">
        <v>114</v>
      </c>
      <c r="T21" s="142" t="s">
        <v>114</v>
      </c>
      <c r="U21" s="142" t="s">
        <v>114</v>
      </c>
      <c r="V21" s="142" t="s">
        <v>114</v>
      </c>
      <c r="W21" s="142" t="s">
        <v>114</v>
      </c>
      <c r="X21" s="142">
        <v>36</v>
      </c>
    </row>
    <row r="22" spans="1:24" s="3" customFormat="1" ht="24">
      <c r="A22" s="406">
        <v>5</v>
      </c>
      <c r="B22" s="177" t="s">
        <v>112</v>
      </c>
      <c r="C22" s="406" t="s">
        <v>45</v>
      </c>
      <c r="D22" s="410">
        <v>67</v>
      </c>
      <c r="E22" s="410">
        <v>79</v>
      </c>
      <c r="F22" s="410">
        <v>48</v>
      </c>
      <c r="G22" s="410">
        <v>55</v>
      </c>
      <c r="H22" s="472">
        <f aca="true" t="shared" si="4" ref="H22:H29">SUM(D22:G22)</f>
        <v>249</v>
      </c>
      <c r="I22" s="410">
        <v>30</v>
      </c>
      <c r="J22" s="410">
        <v>32</v>
      </c>
      <c r="K22" s="410">
        <v>30</v>
      </c>
      <c r="L22" s="410">
        <v>24</v>
      </c>
      <c r="M22" s="410">
        <v>21</v>
      </c>
      <c r="N22" s="410">
        <v>18</v>
      </c>
      <c r="O22" s="410">
        <f t="shared" si="0"/>
        <v>155</v>
      </c>
      <c r="P22" s="406" t="s">
        <v>114</v>
      </c>
      <c r="Q22" s="406" t="s">
        <v>114</v>
      </c>
      <c r="R22" s="406" t="s">
        <v>114</v>
      </c>
      <c r="S22" s="406" t="s">
        <v>114</v>
      </c>
      <c r="T22" s="406" t="s">
        <v>114</v>
      </c>
      <c r="U22" s="406" t="s">
        <v>114</v>
      </c>
      <c r="V22" s="406" t="s">
        <v>114</v>
      </c>
      <c r="W22" s="406" t="s">
        <v>114</v>
      </c>
      <c r="X22" s="406">
        <f>H22+O22</f>
        <v>404</v>
      </c>
    </row>
    <row r="23" spans="1:24" s="3" customFormat="1" ht="24">
      <c r="A23" s="43"/>
      <c r="B23" s="37"/>
      <c r="C23" s="40" t="s">
        <v>46</v>
      </c>
      <c r="D23" s="148">
        <v>47</v>
      </c>
      <c r="E23" s="148">
        <v>79</v>
      </c>
      <c r="F23" s="148">
        <v>57</v>
      </c>
      <c r="G23" s="148">
        <v>49</v>
      </c>
      <c r="H23" s="468">
        <f t="shared" si="4"/>
        <v>232</v>
      </c>
      <c r="I23" s="148">
        <v>43</v>
      </c>
      <c r="J23" s="148">
        <v>23</v>
      </c>
      <c r="K23" s="148">
        <v>24</v>
      </c>
      <c r="L23" s="148">
        <v>22</v>
      </c>
      <c r="M23" s="148">
        <v>19</v>
      </c>
      <c r="N23" s="148">
        <v>14</v>
      </c>
      <c r="O23" s="148">
        <f t="shared" si="0"/>
        <v>145</v>
      </c>
      <c r="P23" s="40" t="s">
        <v>114</v>
      </c>
      <c r="Q23" s="40" t="s">
        <v>114</v>
      </c>
      <c r="R23" s="40" t="s">
        <v>114</v>
      </c>
      <c r="S23" s="40" t="s">
        <v>114</v>
      </c>
      <c r="T23" s="40" t="s">
        <v>114</v>
      </c>
      <c r="U23" s="40" t="s">
        <v>114</v>
      </c>
      <c r="V23" s="40" t="s">
        <v>114</v>
      </c>
      <c r="W23" s="40" t="s">
        <v>114</v>
      </c>
      <c r="X23" s="40">
        <f>H23+O23</f>
        <v>377</v>
      </c>
    </row>
    <row r="24" spans="1:24" s="3" customFormat="1" ht="24">
      <c r="A24" s="43"/>
      <c r="B24" s="37"/>
      <c r="C24" s="40" t="s">
        <v>25</v>
      </c>
      <c r="D24" s="148">
        <v>114</v>
      </c>
      <c r="E24" s="148">
        <v>158</v>
      </c>
      <c r="F24" s="148">
        <v>105</v>
      </c>
      <c r="G24" s="148">
        <v>104</v>
      </c>
      <c r="H24" s="468">
        <f t="shared" si="4"/>
        <v>481</v>
      </c>
      <c r="I24" s="148">
        <f aca="true" t="shared" si="5" ref="I24:N24">SUM(I22:I23)</f>
        <v>73</v>
      </c>
      <c r="J24" s="148">
        <f t="shared" si="5"/>
        <v>55</v>
      </c>
      <c r="K24" s="148">
        <f t="shared" si="5"/>
        <v>54</v>
      </c>
      <c r="L24" s="148">
        <f t="shared" si="5"/>
        <v>46</v>
      </c>
      <c r="M24" s="148">
        <f t="shared" si="5"/>
        <v>40</v>
      </c>
      <c r="N24" s="148">
        <f t="shared" si="5"/>
        <v>32</v>
      </c>
      <c r="O24" s="148">
        <f t="shared" si="0"/>
        <v>300</v>
      </c>
      <c r="P24" s="40" t="s">
        <v>114</v>
      </c>
      <c r="Q24" s="40" t="s">
        <v>114</v>
      </c>
      <c r="R24" s="40" t="s">
        <v>114</v>
      </c>
      <c r="S24" s="40" t="s">
        <v>114</v>
      </c>
      <c r="T24" s="40" t="s">
        <v>114</v>
      </c>
      <c r="U24" s="40" t="s">
        <v>114</v>
      </c>
      <c r="V24" s="40" t="s">
        <v>114</v>
      </c>
      <c r="W24" s="40" t="s">
        <v>114</v>
      </c>
      <c r="X24" s="40">
        <f>H24+O24</f>
        <v>781</v>
      </c>
    </row>
    <row r="25" spans="1:24" s="3" customFormat="1" ht="24.75" thickBot="1">
      <c r="A25" s="145"/>
      <c r="B25" s="140"/>
      <c r="C25" s="142" t="s">
        <v>60</v>
      </c>
      <c r="D25" s="411">
        <v>3</v>
      </c>
      <c r="E25" s="411"/>
      <c r="F25" s="411"/>
      <c r="G25" s="411"/>
      <c r="H25" s="470">
        <f t="shared" si="4"/>
        <v>3</v>
      </c>
      <c r="I25" s="411">
        <v>2</v>
      </c>
      <c r="J25" s="411">
        <v>2</v>
      </c>
      <c r="K25" s="411">
        <v>3</v>
      </c>
      <c r="L25" s="411">
        <v>2</v>
      </c>
      <c r="M25" s="411">
        <v>1</v>
      </c>
      <c r="N25" s="411">
        <v>1</v>
      </c>
      <c r="O25" s="411">
        <f t="shared" si="0"/>
        <v>11</v>
      </c>
      <c r="P25" s="142" t="s">
        <v>114</v>
      </c>
      <c r="Q25" s="142" t="s">
        <v>114</v>
      </c>
      <c r="R25" s="142" t="s">
        <v>114</v>
      </c>
      <c r="S25" s="142" t="s">
        <v>114</v>
      </c>
      <c r="T25" s="142" t="s">
        <v>114</v>
      </c>
      <c r="U25" s="142" t="s">
        <v>114</v>
      </c>
      <c r="V25" s="142" t="s">
        <v>114</v>
      </c>
      <c r="W25" s="142" t="s">
        <v>114</v>
      </c>
      <c r="X25" s="142">
        <f>H25+O25</f>
        <v>14</v>
      </c>
    </row>
    <row r="26" spans="1:24" ht="24">
      <c r="A26" s="406">
        <v>6</v>
      </c>
      <c r="B26" s="378" t="s">
        <v>220</v>
      </c>
      <c r="C26" s="406" t="s">
        <v>45</v>
      </c>
      <c r="D26" s="410">
        <v>13</v>
      </c>
      <c r="E26" s="410">
        <v>83</v>
      </c>
      <c r="F26" s="410">
        <v>98</v>
      </c>
      <c r="G26" s="410">
        <v>98</v>
      </c>
      <c r="H26" s="472">
        <f t="shared" si="4"/>
        <v>292</v>
      </c>
      <c r="I26" s="406" t="s">
        <v>114</v>
      </c>
      <c r="J26" s="406" t="s">
        <v>114</v>
      </c>
      <c r="K26" s="406" t="s">
        <v>114</v>
      </c>
      <c r="L26" s="406" t="s">
        <v>114</v>
      </c>
      <c r="M26" s="406" t="s">
        <v>114</v>
      </c>
      <c r="N26" s="406" t="s">
        <v>114</v>
      </c>
      <c r="O26" s="406" t="s">
        <v>114</v>
      </c>
      <c r="P26" s="406" t="s">
        <v>114</v>
      </c>
      <c r="Q26" s="406" t="s">
        <v>114</v>
      </c>
      <c r="R26" s="406" t="s">
        <v>114</v>
      </c>
      <c r="S26" s="406" t="s">
        <v>114</v>
      </c>
      <c r="T26" s="406" t="s">
        <v>114</v>
      </c>
      <c r="U26" s="406" t="s">
        <v>114</v>
      </c>
      <c r="V26" s="406" t="s">
        <v>114</v>
      </c>
      <c r="W26" s="406" t="s">
        <v>114</v>
      </c>
      <c r="X26" s="406">
        <v>292</v>
      </c>
    </row>
    <row r="27" spans="1:24" ht="24">
      <c r="A27" s="43"/>
      <c r="B27" s="41"/>
      <c r="C27" s="40" t="s">
        <v>46</v>
      </c>
      <c r="D27" s="148">
        <v>12</v>
      </c>
      <c r="E27" s="148">
        <v>77</v>
      </c>
      <c r="F27" s="148">
        <v>100</v>
      </c>
      <c r="G27" s="148">
        <v>87</v>
      </c>
      <c r="H27" s="468">
        <f t="shared" si="4"/>
        <v>276</v>
      </c>
      <c r="I27" s="40" t="s">
        <v>114</v>
      </c>
      <c r="J27" s="40" t="s">
        <v>114</v>
      </c>
      <c r="K27" s="40" t="s">
        <v>114</v>
      </c>
      <c r="L27" s="40" t="s">
        <v>114</v>
      </c>
      <c r="M27" s="40" t="s">
        <v>114</v>
      </c>
      <c r="N27" s="40" t="s">
        <v>114</v>
      </c>
      <c r="O27" s="40" t="s">
        <v>114</v>
      </c>
      <c r="P27" s="40" t="s">
        <v>114</v>
      </c>
      <c r="Q27" s="40" t="s">
        <v>114</v>
      </c>
      <c r="R27" s="40" t="s">
        <v>114</v>
      </c>
      <c r="S27" s="40" t="s">
        <v>114</v>
      </c>
      <c r="T27" s="40" t="s">
        <v>114</v>
      </c>
      <c r="U27" s="40" t="s">
        <v>114</v>
      </c>
      <c r="V27" s="40" t="s">
        <v>114</v>
      </c>
      <c r="W27" s="40" t="s">
        <v>114</v>
      </c>
      <c r="X27" s="40">
        <v>276</v>
      </c>
    </row>
    <row r="28" spans="1:24" ht="24">
      <c r="A28" s="43"/>
      <c r="B28" s="41"/>
      <c r="C28" s="40" t="s">
        <v>25</v>
      </c>
      <c r="D28" s="148">
        <v>25</v>
      </c>
      <c r="E28" s="148">
        <v>160</v>
      </c>
      <c r="F28" s="148">
        <v>198</v>
      </c>
      <c r="G28" s="148">
        <v>185</v>
      </c>
      <c r="H28" s="468">
        <f t="shared" si="4"/>
        <v>568</v>
      </c>
      <c r="I28" s="40" t="s">
        <v>114</v>
      </c>
      <c r="J28" s="40" t="s">
        <v>114</v>
      </c>
      <c r="K28" s="40" t="s">
        <v>114</v>
      </c>
      <c r="L28" s="40" t="s">
        <v>114</v>
      </c>
      <c r="M28" s="40" t="s">
        <v>114</v>
      </c>
      <c r="N28" s="40" t="s">
        <v>114</v>
      </c>
      <c r="O28" s="40" t="s">
        <v>114</v>
      </c>
      <c r="P28" s="40" t="s">
        <v>114</v>
      </c>
      <c r="Q28" s="40" t="s">
        <v>114</v>
      </c>
      <c r="R28" s="40" t="s">
        <v>114</v>
      </c>
      <c r="S28" s="40" t="s">
        <v>114</v>
      </c>
      <c r="T28" s="40" t="s">
        <v>114</v>
      </c>
      <c r="U28" s="40" t="s">
        <v>114</v>
      </c>
      <c r="V28" s="40" t="s">
        <v>114</v>
      </c>
      <c r="W28" s="40" t="s">
        <v>114</v>
      </c>
      <c r="X28" s="40">
        <v>568</v>
      </c>
    </row>
    <row r="29" spans="1:24" ht="24.75" thickBot="1">
      <c r="A29" s="145"/>
      <c r="B29" s="144"/>
      <c r="C29" s="142" t="s">
        <v>60</v>
      </c>
      <c r="D29" s="411">
        <v>1</v>
      </c>
      <c r="E29" s="411"/>
      <c r="F29" s="411"/>
      <c r="G29" s="411"/>
      <c r="H29" s="470">
        <f t="shared" si="4"/>
        <v>1</v>
      </c>
      <c r="I29" s="142" t="s">
        <v>114</v>
      </c>
      <c r="J29" s="142" t="s">
        <v>114</v>
      </c>
      <c r="K29" s="142" t="s">
        <v>114</v>
      </c>
      <c r="L29" s="142" t="s">
        <v>114</v>
      </c>
      <c r="M29" s="142" t="s">
        <v>114</v>
      </c>
      <c r="N29" s="142" t="s">
        <v>114</v>
      </c>
      <c r="O29" s="142" t="s">
        <v>114</v>
      </c>
      <c r="P29" s="142" t="s">
        <v>114</v>
      </c>
      <c r="Q29" s="142" t="s">
        <v>114</v>
      </c>
      <c r="R29" s="142" t="s">
        <v>114</v>
      </c>
      <c r="S29" s="142" t="s">
        <v>114</v>
      </c>
      <c r="T29" s="142" t="s">
        <v>114</v>
      </c>
      <c r="U29" s="142" t="s">
        <v>114</v>
      </c>
      <c r="V29" s="142" t="s">
        <v>114</v>
      </c>
      <c r="W29" s="142" t="s">
        <v>114</v>
      </c>
      <c r="X29" s="142">
        <v>1</v>
      </c>
    </row>
    <row r="30" spans="1:24" ht="24">
      <c r="A30" s="178">
        <v>7</v>
      </c>
      <c r="B30" s="378" t="s">
        <v>226</v>
      </c>
      <c r="C30" s="406" t="s">
        <v>45</v>
      </c>
      <c r="D30" s="406" t="s">
        <v>114</v>
      </c>
      <c r="E30" s="406" t="s">
        <v>114</v>
      </c>
      <c r="F30" s="406" t="s">
        <v>114</v>
      </c>
      <c r="G30" s="406" t="s">
        <v>114</v>
      </c>
      <c r="H30" s="406" t="s">
        <v>114</v>
      </c>
      <c r="I30" s="410">
        <v>96</v>
      </c>
      <c r="J30" s="410">
        <v>73</v>
      </c>
      <c r="K30" s="410">
        <v>77</v>
      </c>
      <c r="L30" s="410">
        <v>96</v>
      </c>
      <c r="M30" s="410">
        <v>98</v>
      </c>
      <c r="N30" s="410">
        <v>70</v>
      </c>
      <c r="O30" s="410">
        <f>SUM(I30:N30)</f>
        <v>510</v>
      </c>
      <c r="P30" s="473">
        <v>40</v>
      </c>
      <c r="Q30" s="410">
        <v>37</v>
      </c>
      <c r="R30" s="410">
        <v>35</v>
      </c>
      <c r="S30" s="406">
        <f>SUM(P30:R30)</f>
        <v>112</v>
      </c>
      <c r="T30" s="406">
        <v>23</v>
      </c>
      <c r="U30" s="406">
        <v>17</v>
      </c>
      <c r="V30" s="406">
        <v>9</v>
      </c>
      <c r="W30" s="406">
        <f>SUM(T30:V30)</f>
        <v>49</v>
      </c>
      <c r="X30" s="406">
        <f>O30+W30</f>
        <v>559</v>
      </c>
    </row>
    <row r="31" spans="1:24" ht="24">
      <c r="A31" s="43"/>
      <c r="B31" s="41"/>
      <c r="C31" s="40" t="s">
        <v>46</v>
      </c>
      <c r="D31" s="40" t="s">
        <v>114</v>
      </c>
      <c r="E31" s="40" t="s">
        <v>114</v>
      </c>
      <c r="F31" s="40" t="s">
        <v>114</v>
      </c>
      <c r="G31" s="40" t="s">
        <v>114</v>
      </c>
      <c r="H31" s="40" t="s">
        <v>114</v>
      </c>
      <c r="I31" s="148">
        <v>74</v>
      </c>
      <c r="J31" s="148">
        <v>63</v>
      </c>
      <c r="K31" s="148">
        <v>66</v>
      </c>
      <c r="L31" s="148">
        <v>59</v>
      </c>
      <c r="M31" s="148">
        <v>54</v>
      </c>
      <c r="N31" s="148">
        <v>64</v>
      </c>
      <c r="O31" s="148">
        <f>SUM(I31:N31)</f>
        <v>380</v>
      </c>
      <c r="P31" s="469">
        <v>35</v>
      </c>
      <c r="Q31" s="148">
        <v>23</v>
      </c>
      <c r="R31" s="148">
        <v>34</v>
      </c>
      <c r="S31" s="40">
        <f>SUM(P31:R31)</f>
        <v>92</v>
      </c>
      <c r="T31" s="40">
        <v>16</v>
      </c>
      <c r="U31" s="40">
        <v>19</v>
      </c>
      <c r="V31" s="40">
        <v>11</v>
      </c>
      <c r="W31" s="40">
        <f>SUM(T31:V31)</f>
        <v>46</v>
      </c>
      <c r="X31" s="40">
        <f>O31+W31</f>
        <v>426</v>
      </c>
    </row>
    <row r="32" spans="1:24" ht="24">
      <c r="A32" s="43"/>
      <c r="B32" s="41"/>
      <c r="C32" s="40" t="s">
        <v>25</v>
      </c>
      <c r="D32" s="40" t="s">
        <v>114</v>
      </c>
      <c r="E32" s="40" t="s">
        <v>114</v>
      </c>
      <c r="F32" s="40" t="s">
        <v>114</v>
      </c>
      <c r="G32" s="40" t="s">
        <v>114</v>
      </c>
      <c r="H32" s="40" t="s">
        <v>114</v>
      </c>
      <c r="I32" s="148">
        <f aca="true" t="shared" si="6" ref="I32:N32">SUM(I30:I31)</f>
        <v>170</v>
      </c>
      <c r="J32" s="148">
        <f t="shared" si="6"/>
        <v>136</v>
      </c>
      <c r="K32" s="148">
        <f t="shared" si="6"/>
        <v>143</v>
      </c>
      <c r="L32" s="148">
        <f t="shared" si="6"/>
        <v>155</v>
      </c>
      <c r="M32" s="148">
        <f t="shared" si="6"/>
        <v>152</v>
      </c>
      <c r="N32" s="148">
        <f t="shared" si="6"/>
        <v>134</v>
      </c>
      <c r="O32" s="148">
        <f>SUM(I32:N32)</f>
        <v>890</v>
      </c>
      <c r="P32" s="469">
        <f>SUM(P30:P31)</f>
        <v>75</v>
      </c>
      <c r="Q32" s="148">
        <f>SUM(Q30:Q31)</f>
        <v>60</v>
      </c>
      <c r="R32" s="148">
        <f>SUM(R30:R31)</f>
        <v>69</v>
      </c>
      <c r="S32" s="40">
        <f>SUM(P32:R32)</f>
        <v>204</v>
      </c>
      <c r="T32" s="40">
        <f>SUM(T30:T31)</f>
        <v>39</v>
      </c>
      <c r="U32" s="40">
        <f>SUM(U30:U31)</f>
        <v>36</v>
      </c>
      <c r="V32" s="40">
        <f>SUM(V30:V31)</f>
        <v>20</v>
      </c>
      <c r="W32" s="40">
        <f>SUM(T32:V32)</f>
        <v>95</v>
      </c>
      <c r="X32" s="40">
        <f>O32+W32</f>
        <v>985</v>
      </c>
    </row>
    <row r="33" spans="1:24" ht="24.75" thickBot="1">
      <c r="A33" s="145"/>
      <c r="B33" s="144"/>
      <c r="C33" s="142" t="s">
        <v>60</v>
      </c>
      <c r="D33" s="142" t="s">
        <v>114</v>
      </c>
      <c r="E33" s="142" t="s">
        <v>114</v>
      </c>
      <c r="F33" s="142" t="s">
        <v>114</v>
      </c>
      <c r="G33" s="142" t="s">
        <v>114</v>
      </c>
      <c r="H33" s="142" t="s">
        <v>114</v>
      </c>
      <c r="I33" s="411">
        <v>5</v>
      </c>
      <c r="J33" s="411">
        <v>4</v>
      </c>
      <c r="K33" s="411">
        <v>4</v>
      </c>
      <c r="L33" s="411">
        <v>4</v>
      </c>
      <c r="M33" s="411">
        <v>3</v>
      </c>
      <c r="N33" s="411">
        <v>4</v>
      </c>
      <c r="O33" s="411">
        <f>SUM(I33:N33)</f>
        <v>24</v>
      </c>
      <c r="P33" s="471">
        <v>2</v>
      </c>
      <c r="Q33" s="411">
        <v>2</v>
      </c>
      <c r="R33" s="411">
        <v>2</v>
      </c>
      <c r="S33" s="142">
        <f>SUM(P33:R33)</f>
        <v>6</v>
      </c>
      <c r="T33" s="142">
        <v>1</v>
      </c>
      <c r="U33" s="142">
        <v>1</v>
      </c>
      <c r="V33" s="142">
        <v>1</v>
      </c>
      <c r="W33" s="142">
        <f>SUM(T33:V33)</f>
        <v>3</v>
      </c>
      <c r="X33" s="142">
        <f>O33+W33</f>
        <v>27</v>
      </c>
    </row>
    <row r="34" spans="1:24" ht="24">
      <c r="A34" s="178">
        <v>8</v>
      </c>
      <c r="B34" s="71" t="s">
        <v>238</v>
      </c>
      <c r="C34" s="406" t="s">
        <v>45</v>
      </c>
      <c r="D34" s="406" t="s">
        <v>114</v>
      </c>
      <c r="E34" s="40">
        <v>31</v>
      </c>
      <c r="F34" s="410">
        <v>30</v>
      </c>
      <c r="G34" s="410">
        <v>8</v>
      </c>
      <c r="H34" s="472">
        <f>SUM(E34:G34)</f>
        <v>69</v>
      </c>
      <c r="I34" s="406" t="s">
        <v>114</v>
      </c>
      <c r="J34" s="406" t="s">
        <v>114</v>
      </c>
      <c r="K34" s="406" t="s">
        <v>114</v>
      </c>
      <c r="L34" s="406" t="s">
        <v>114</v>
      </c>
      <c r="M34" s="406" t="s">
        <v>114</v>
      </c>
      <c r="N34" s="406" t="s">
        <v>114</v>
      </c>
      <c r="O34" s="406" t="s">
        <v>114</v>
      </c>
      <c r="P34" s="406" t="s">
        <v>114</v>
      </c>
      <c r="Q34" s="406" t="s">
        <v>114</v>
      </c>
      <c r="R34" s="406" t="s">
        <v>114</v>
      </c>
      <c r="S34" s="406" t="s">
        <v>114</v>
      </c>
      <c r="T34" s="406" t="s">
        <v>114</v>
      </c>
      <c r="U34" s="406" t="s">
        <v>114</v>
      </c>
      <c r="V34" s="406" t="s">
        <v>114</v>
      </c>
      <c r="W34" s="406" t="s">
        <v>114</v>
      </c>
      <c r="X34" s="406">
        <v>69</v>
      </c>
    </row>
    <row r="35" spans="1:24" ht="24">
      <c r="A35" s="43"/>
      <c r="B35" s="43"/>
      <c r="C35" s="40" t="s">
        <v>46</v>
      </c>
      <c r="D35" s="40" t="s">
        <v>114</v>
      </c>
      <c r="E35" s="40">
        <v>24</v>
      </c>
      <c r="F35" s="148">
        <v>21</v>
      </c>
      <c r="G35" s="148">
        <v>9</v>
      </c>
      <c r="H35" s="468">
        <f>SUM(E35:G35)</f>
        <v>54</v>
      </c>
      <c r="I35" s="40" t="s">
        <v>114</v>
      </c>
      <c r="J35" s="40" t="s">
        <v>114</v>
      </c>
      <c r="K35" s="40" t="s">
        <v>114</v>
      </c>
      <c r="L35" s="40" t="s">
        <v>114</v>
      </c>
      <c r="M35" s="40" t="s">
        <v>114</v>
      </c>
      <c r="N35" s="40" t="s">
        <v>114</v>
      </c>
      <c r="O35" s="40" t="s">
        <v>114</v>
      </c>
      <c r="P35" s="40" t="s">
        <v>114</v>
      </c>
      <c r="Q35" s="40" t="s">
        <v>114</v>
      </c>
      <c r="R35" s="40" t="s">
        <v>114</v>
      </c>
      <c r="S35" s="40" t="s">
        <v>114</v>
      </c>
      <c r="T35" s="40" t="s">
        <v>114</v>
      </c>
      <c r="U35" s="40" t="s">
        <v>114</v>
      </c>
      <c r="V35" s="40" t="s">
        <v>114</v>
      </c>
      <c r="W35" s="40" t="s">
        <v>114</v>
      </c>
      <c r="X35" s="40">
        <v>54</v>
      </c>
    </row>
    <row r="36" spans="1:24" ht="24">
      <c r="A36" s="43"/>
      <c r="B36" s="43"/>
      <c r="C36" s="40" t="s">
        <v>25</v>
      </c>
      <c r="D36" s="40" t="s">
        <v>114</v>
      </c>
      <c r="E36" s="40">
        <v>55</v>
      </c>
      <c r="F36" s="148">
        <v>51</v>
      </c>
      <c r="G36" s="148">
        <v>17</v>
      </c>
      <c r="H36" s="468">
        <f>SUM(E36:G36)</f>
        <v>123</v>
      </c>
      <c r="I36" s="40" t="s">
        <v>114</v>
      </c>
      <c r="J36" s="40" t="s">
        <v>114</v>
      </c>
      <c r="K36" s="40" t="s">
        <v>114</v>
      </c>
      <c r="L36" s="40" t="s">
        <v>114</v>
      </c>
      <c r="M36" s="40" t="s">
        <v>114</v>
      </c>
      <c r="N36" s="40" t="s">
        <v>114</v>
      </c>
      <c r="O36" s="40" t="s">
        <v>114</v>
      </c>
      <c r="P36" s="40" t="s">
        <v>114</v>
      </c>
      <c r="Q36" s="40" t="s">
        <v>114</v>
      </c>
      <c r="R36" s="40" t="s">
        <v>114</v>
      </c>
      <c r="S36" s="40" t="s">
        <v>114</v>
      </c>
      <c r="T36" s="40" t="s">
        <v>114</v>
      </c>
      <c r="U36" s="40" t="s">
        <v>114</v>
      </c>
      <c r="V36" s="40" t="s">
        <v>114</v>
      </c>
      <c r="W36" s="40" t="s">
        <v>114</v>
      </c>
      <c r="X36" s="40">
        <v>123</v>
      </c>
    </row>
    <row r="37" spans="1:24" ht="24.75" thickBot="1">
      <c r="A37" s="145"/>
      <c r="B37" s="145"/>
      <c r="C37" s="142" t="s">
        <v>60</v>
      </c>
      <c r="D37" s="142" t="s">
        <v>114</v>
      </c>
      <c r="E37" s="142">
        <v>2</v>
      </c>
      <c r="F37" s="411">
        <v>2</v>
      </c>
      <c r="G37" s="411">
        <v>1</v>
      </c>
      <c r="H37" s="470">
        <f>SUM(E37:G37)</f>
        <v>5</v>
      </c>
      <c r="I37" s="142" t="s">
        <v>114</v>
      </c>
      <c r="J37" s="142" t="s">
        <v>114</v>
      </c>
      <c r="K37" s="142" t="s">
        <v>114</v>
      </c>
      <c r="L37" s="142" t="s">
        <v>114</v>
      </c>
      <c r="M37" s="142" t="s">
        <v>114</v>
      </c>
      <c r="N37" s="142" t="s">
        <v>114</v>
      </c>
      <c r="O37" s="142" t="s">
        <v>114</v>
      </c>
      <c r="P37" s="142" t="s">
        <v>114</v>
      </c>
      <c r="Q37" s="142" t="s">
        <v>114</v>
      </c>
      <c r="R37" s="142" t="s">
        <v>114</v>
      </c>
      <c r="S37" s="142" t="s">
        <v>114</v>
      </c>
      <c r="T37" s="142" t="s">
        <v>114</v>
      </c>
      <c r="U37" s="142" t="s">
        <v>114</v>
      </c>
      <c r="V37" s="142" t="s">
        <v>114</v>
      </c>
      <c r="W37" s="142" t="s">
        <v>114</v>
      </c>
      <c r="X37" s="142">
        <v>5</v>
      </c>
    </row>
    <row r="38" spans="1:24" ht="24">
      <c r="A38" s="178">
        <v>9</v>
      </c>
      <c r="B38" s="71" t="s">
        <v>246</v>
      </c>
      <c r="C38" s="406" t="s">
        <v>45</v>
      </c>
      <c r="D38" s="406" t="s">
        <v>114</v>
      </c>
      <c r="E38" s="406" t="s">
        <v>114</v>
      </c>
      <c r="F38" s="406" t="s">
        <v>114</v>
      </c>
      <c r="G38" s="406" t="s">
        <v>114</v>
      </c>
      <c r="H38" s="406" t="s">
        <v>114</v>
      </c>
      <c r="I38" s="410">
        <v>231</v>
      </c>
      <c r="J38" s="410">
        <v>111</v>
      </c>
      <c r="K38" s="410">
        <v>122</v>
      </c>
      <c r="L38" s="410">
        <v>101</v>
      </c>
      <c r="M38" s="410">
        <v>96</v>
      </c>
      <c r="N38" s="410">
        <v>97</v>
      </c>
      <c r="O38" s="410">
        <f aca="true" t="shared" si="7" ref="O38:O49">SUM(I38:N38)</f>
        <v>758</v>
      </c>
      <c r="P38" s="406" t="s">
        <v>114</v>
      </c>
      <c r="Q38" s="406" t="s">
        <v>114</v>
      </c>
      <c r="R38" s="406" t="s">
        <v>114</v>
      </c>
      <c r="S38" s="406" t="s">
        <v>114</v>
      </c>
      <c r="T38" s="406" t="s">
        <v>114</v>
      </c>
      <c r="U38" s="406" t="s">
        <v>114</v>
      </c>
      <c r="V38" s="406" t="s">
        <v>114</v>
      </c>
      <c r="W38" s="406" t="s">
        <v>114</v>
      </c>
      <c r="X38" s="406">
        <v>758</v>
      </c>
    </row>
    <row r="39" spans="1:24" ht="24">
      <c r="A39" s="43"/>
      <c r="B39" s="43"/>
      <c r="C39" s="40" t="s">
        <v>46</v>
      </c>
      <c r="D39" s="40" t="s">
        <v>114</v>
      </c>
      <c r="E39" s="40" t="s">
        <v>114</v>
      </c>
      <c r="F39" s="40" t="s">
        <v>114</v>
      </c>
      <c r="G39" s="40" t="s">
        <v>114</v>
      </c>
      <c r="H39" s="40" t="s">
        <v>114</v>
      </c>
      <c r="I39" s="148">
        <v>128</v>
      </c>
      <c r="J39" s="148">
        <v>142</v>
      </c>
      <c r="K39" s="148">
        <v>103</v>
      </c>
      <c r="L39" s="148">
        <v>117</v>
      </c>
      <c r="M39" s="148">
        <v>102</v>
      </c>
      <c r="N39" s="148">
        <v>82</v>
      </c>
      <c r="O39" s="148">
        <f t="shared" si="7"/>
        <v>674</v>
      </c>
      <c r="P39" s="40" t="s">
        <v>114</v>
      </c>
      <c r="Q39" s="40" t="s">
        <v>114</v>
      </c>
      <c r="R39" s="40" t="s">
        <v>114</v>
      </c>
      <c r="S39" s="40" t="s">
        <v>114</v>
      </c>
      <c r="T39" s="40" t="s">
        <v>114</v>
      </c>
      <c r="U39" s="40" t="s">
        <v>114</v>
      </c>
      <c r="V39" s="40" t="s">
        <v>114</v>
      </c>
      <c r="W39" s="40" t="s">
        <v>114</v>
      </c>
      <c r="X39" s="40">
        <v>674</v>
      </c>
    </row>
    <row r="40" spans="1:24" ht="24">
      <c r="A40" s="43"/>
      <c r="B40" s="43"/>
      <c r="C40" s="40" t="s">
        <v>25</v>
      </c>
      <c r="D40" s="40" t="s">
        <v>114</v>
      </c>
      <c r="E40" s="40" t="s">
        <v>114</v>
      </c>
      <c r="F40" s="40" t="s">
        <v>114</v>
      </c>
      <c r="G40" s="40" t="s">
        <v>114</v>
      </c>
      <c r="H40" s="40" t="s">
        <v>114</v>
      </c>
      <c r="I40" s="148">
        <f aca="true" t="shared" si="8" ref="I40:N40">SUM(I38:I39)</f>
        <v>359</v>
      </c>
      <c r="J40" s="148">
        <f t="shared" si="8"/>
        <v>253</v>
      </c>
      <c r="K40" s="148">
        <f t="shared" si="8"/>
        <v>225</v>
      </c>
      <c r="L40" s="148">
        <f t="shared" si="8"/>
        <v>218</v>
      </c>
      <c r="M40" s="148">
        <f t="shared" si="8"/>
        <v>198</v>
      </c>
      <c r="N40" s="148">
        <f t="shared" si="8"/>
        <v>179</v>
      </c>
      <c r="O40" s="148">
        <f t="shared" si="7"/>
        <v>1432</v>
      </c>
      <c r="P40" s="40" t="s">
        <v>114</v>
      </c>
      <c r="Q40" s="40" t="s">
        <v>114</v>
      </c>
      <c r="R40" s="40" t="s">
        <v>114</v>
      </c>
      <c r="S40" s="40" t="s">
        <v>114</v>
      </c>
      <c r="T40" s="40" t="s">
        <v>114</v>
      </c>
      <c r="U40" s="40" t="s">
        <v>114</v>
      </c>
      <c r="V40" s="40" t="s">
        <v>114</v>
      </c>
      <c r="W40" s="40" t="s">
        <v>114</v>
      </c>
      <c r="X40" s="40">
        <v>1432</v>
      </c>
    </row>
    <row r="41" spans="1:24" ht="24.75" thickBot="1">
      <c r="A41" s="145"/>
      <c r="B41" s="145"/>
      <c r="C41" s="142" t="s">
        <v>60</v>
      </c>
      <c r="D41" s="142" t="s">
        <v>114</v>
      </c>
      <c r="E41" s="142" t="s">
        <v>114</v>
      </c>
      <c r="F41" s="142" t="s">
        <v>114</v>
      </c>
      <c r="G41" s="142" t="s">
        <v>114</v>
      </c>
      <c r="H41" s="142" t="s">
        <v>114</v>
      </c>
      <c r="I41" s="411">
        <v>6</v>
      </c>
      <c r="J41" s="411">
        <v>6</v>
      </c>
      <c r="K41" s="411">
        <v>6</v>
      </c>
      <c r="L41" s="411">
        <v>6</v>
      </c>
      <c r="M41" s="411">
        <v>5</v>
      </c>
      <c r="N41" s="411">
        <v>5</v>
      </c>
      <c r="O41" s="411">
        <f t="shared" si="7"/>
        <v>34</v>
      </c>
      <c r="P41" s="142" t="s">
        <v>114</v>
      </c>
      <c r="Q41" s="142" t="s">
        <v>114</v>
      </c>
      <c r="R41" s="142" t="s">
        <v>114</v>
      </c>
      <c r="S41" s="142" t="s">
        <v>114</v>
      </c>
      <c r="T41" s="142" t="s">
        <v>114</v>
      </c>
      <c r="U41" s="142" t="s">
        <v>114</v>
      </c>
      <c r="V41" s="142" t="s">
        <v>114</v>
      </c>
      <c r="W41" s="142" t="s">
        <v>114</v>
      </c>
      <c r="X41" s="142">
        <v>34</v>
      </c>
    </row>
    <row r="42" spans="1:24" ht="24">
      <c r="A42" s="178">
        <v>10</v>
      </c>
      <c r="B42" s="379" t="s">
        <v>253</v>
      </c>
      <c r="C42" s="406" t="s">
        <v>45</v>
      </c>
      <c r="D42" s="406" t="s">
        <v>114</v>
      </c>
      <c r="E42" s="406" t="s">
        <v>114</v>
      </c>
      <c r="F42" s="406" t="s">
        <v>114</v>
      </c>
      <c r="G42" s="406" t="s">
        <v>114</v>
      </c>
      <c r="H42" s="406" t="s">
        <v>114</v>
      </c>
      <c r="I42" s="410">
        <v>35</v>
      </c>
      <c r="J42" s="410">
        <v>42</v>
      </c>
      <c r="K42" s="410">
        <v>42</v>
      </c>
      <c r="L42" s="410">
        <v>44</v>
      </c>
      <c r="M42" s="410">
        <v>50</v>
      </c>
      <c r="N42" s="410">
        <v>53</v>
      </c>
      <c r="O42" s="410">
        <f t="shared" si="7"/>
        <v>266</v>
      </c>
      <c r="P42" s="406" t="s">
        <v>114</v>
      </c>
      <c r="Q42" s="406" t="s">
        <v>114</v>
      </c>
      <c r="R42" s="406" t="s">
        <v>114</v>
      </c>
      <c r="S42" s="406" t="s">
        <v>114</v>
      </c>
      <c r="T42" s="406" t="s">
        <v>114</v>
      </c>
      <c r="U42" s="406" t="s">
        <v>114</v>
      </c>
      <c r="V42" s="406" t="s">
        <v>114</v>
      </c>
      <c r="W42" s="406" t="s">
        <v>114</v>
      </c>
      <c r="X42" s="406">
        <v>266</v>
      </c>
    </row>
    <row r="43" spans="1:24" ht="24">
      <c r="A43" s="43"/>
      <c r="B43" s="43"/>
      <c r="C43" s="40" t="s">
        <v>46</v>
      </c>
      <c r="D43" s="40" t="s">
        <v>114</v>
      </c>
      <c r="E43" s="40" t="s">
        <v>114</v>
      </c>
      <c r="F43" s="40" t="s">
        <v>114</v>
      </c>
      <c r="G43" s="40" t="s">
        <v>114</v>
      </c>
      <c r="H43" s="40" t="s">
        <v>114</v>
      </c>
      <c r="I43" s="148">
        <v>35</v>
      </c>
      <c r="J43" s="148">
        <v>37</v>
      </c>
      <c r="K43" s="148">
        <v>29</v>
      </c>
      <c r="L43" s="148">
        <v>38</v>
      </c>
      <c r="M43" s="148">
        <v>46</v>
      </c>
      <c r="N43" s="148">
        <v>38</v>
      </c>
      <c r="O43" s="148">
        <f t="shared" si="7"/>
        <v>223</v>
      </c>
      <c r="P43" s="40" t="s">
        <v>114</v>
      </c>
      <c r="Q43" s="40" t="s">
        <v>114</v>
      </c>
      <c r="R43" s="40" t="s">
        <v>114</v>
      </c>
      <c r="S43" s="40" t="s">
        <v>114</v>
      </c>
      <c r="T43" s="40" t="s">
        <v>114</v>
      </c>
      <c r="U43" s="40" t="s">
        <v>114</v>
      </c>
      <c r="V43" s="40" t="s">
        <v>114</v>
      </c>
      <c r="W43" s="40" t="s">
        <v>114</v>
      </c>
      <c r="X43" s="40">
        <v>223</v>
      </c>
    </row>
    <row r="44" spans="1:24" ht="24">
      <c r="A44" s="43"/>
      <c r="B44" s="43"/>
      <c r="C44" s="40" t="s">
        <v>25</v>
      </c>
      <c r="D44" s="40" t="s">
        <v>114</v>
      </c>
      <c r="E44" s="40" t="s">
        <v>114</v>
      </c>
      <c r="F44" s="40" t="s">
        <v>114</v>
      </c>
      <c r="G44" s="40" t="s">
        <v>114</v>
      </c>
      <c r="H44" s="40" t="s">
        <v>114</v>
      </c>
      <c r="I44" s="148">
        <v>70</v>
      </c>
      <c r="J44" s="148">
        <v>79</v>
      </c>
      <c r="K44" s="148">
        <v>71</v>
      </c>
      <c r="L44" s="148">
        <v>82</v>
      </c>
      <c r="M44" s="148">
        <v>96</v>
      </c>
      <c r="N44" s="148">
        <v>91</v>
      </c>
      <c r="O44" s="148">
        <f t="shared" si="7"/>
        <v>489</v>
      </c>
      <c r="P44" s="40" t="s">
        <v>114</v>
      </c>
      <c r="Q44" s="40" t="s">
        <v>114</v>
      </c>
      <c r="R44" s="40" t="s">
        <v>114</v>
      </c>
      <c r="S44" s="40" t="s">
        <v>114</v>
      </c>
      <c r="T44" s="40" t="s">
        <v>114</v>
      </c>
      <c r="U44" s="40" t="s">
        <v>114</v>
      </c>
      <c r="V44" s="40" t="s">
        <v>114</v>
      </c>
      <c r="W44" s="40" t="s">
        <v>114</v>
      </c>
      <c r="X44" s="40">
        <v>489</v>
      </c>
    </row>
    <row r="45" spans="1:24" ht="24.75" thickBot="1">
      <c r="A45" s="145"/>
      <c r="B45" s="145"/>
      <c r="C45" s="142" t="s">
        <v>60</v>
      </c>
      <c r="D45" s="142" t="s">
        <v>114</v>
      </c>
      <c r="E45" s="142" t="s">
        <v>114</v>
      </c>
      <c r="F45" s="142" t="s">
        <v>114</v>
      </c>
      <c r="G45" s="142" t="s">
        <v>114</v>
      </c>
      <c r="H45" s="142" t="s">
        <v>114</v>
      </c>
      <c r="I45" s="411">
        <v>3</v>
      </c>
      <c r="J45" s="411">
        <v>3</v>
      </c>
      <c r="K45" s="411">
        <v>4</v>
      </c>
      <c r="L45" s="411">
        <v>4</v>
      </c>
      <c r="M45" s="411">
        <v>4</v>
      </c>
      <c r="N45" s="411">
        <v>4</v>
      </c>
      <c r="O45" s="411">
        <f t="shared" si="7"/>
        <v>22</v>
      </c>
      <c r="P45" s="142" t="s">
        <v>114</v>
      </c>
      <c r="Q45" s="142" t="s">
        <v>114</v>
      </c>
      <c r="R45" s="142" t="s">
        <v>114</v>
      </c>
      <c r="S45" s="142" t="s">
        <v>114</v>
      </c>
      <c r="T45" s="142" t="s">
        <v>114</v>
      </c>
      <c r="U45" s="142" t="s">
        <v>114</v>
      </c>
      <c r="V45" s="142" t="s">
        <v>114</v>
      </c>
      <c r="W45" s="142" t="s">
        <v>114</v>
      </c>
      <c r="X45" s="142">
        <v>22</v>
      </c>
    </row>
    <row r="46" spans="1:24" ht="24">
      <c r="A46" s="178">
        <v>11</v>
      </c>
      <c r="B46" s="379" t="s">
        <v>258</v>
      </c>
      <c r="C46" s="406" t="s">
        <v>45</v>
      </c>
      <c r="D46" s="406" t="s">
        <v>114</v>
      </c>
      <c r="E46" s="406" t="s">
        <v>114</v>
      </c>
      <c r="F46" s="406" t="s">
        <v>114</v>
      </c>
      <c r="G46" s="406" t="s">
        <v>114</v>
      </c>
      <c r="H46" s="406" t="s">
        <v>114</v>
      </c>
      <c r="I46" s="410">
        <v>33</v>
      </c>
      <c r="J46" s="410">
        <v>31</v>
      </c>
      <c r="K46" s="410">
        <v>15</v>
      </c>
      <c r="L46" s="410">
        <v>13</v>
      </c>
      <c r="M46" s="410">
        <v>25</v>
      </c>
      <c r="N46" s="410">
        <v>28</v>
      </c>
      <c r="O46" s="410">
        <f t="shared" si="7"/>
        <v>145</v>
      </c>
      <c r="P46" s="406" t="s">
        <v>114</v>
      </c>
      <c r="Q46" s="406" t="s">
        <v>114</v>
      </c>
      <c r="R46" s="406" t="s">
        <v>114</v>
      </c>
      <c r="S46" s="406" t="s">
        <v>114</v>
      </c>
      <c r="T46" s="406" t="s">
        <v>114</v>
      </c>
      <c r="U46" s="406" t="s">
        <v>114</v>
      </c>
      <c r="V46" s="406" t="s">
        <v>114</v>
      </c>
      <c r="W46" s="406" t="s">
        <v>114</v>
      </c>
      <c r="X46" s="406">
        <v>145</v>
      </c>
    </row>
    <row r="47" spans="1:24" ht="24">
      <c r="A47" s="43"/>
      <c r="B47" s="43"/>
      <c r="C47" s="40" t="s">
        <v>46</v>
      </c>
      <c r="D47" s="40" t="s">
        <v>114</v>
      </c>
      <c r="E47" s="40" t="s">
        <v>114</v>
      </c>
      <c r="F47" s="40" t="s">
        <v>114</v>
      </c>
      <c r="G47" s="40" t="s">
        <v>114</v>
      </c>
      <c r="H47" s="40" t="s">
        <v>114</v>
      </c>
      <c r="I47" s="148">
        <v>31</v>
      </c>
      <c r="J47" s="148">
        <v>26</v>
      </c>
      <c r="K47" s="148">
        <v>20</v>
      </c>
      <c r="L47" s="148">
        <v>19</v>
      </c>
      <c r="M47" s="148">
        <v>28</v>
      </c>
      <c r="N47" s="148">
        <v>20</v>
      </c>
      <c r="O47" s="148">
        <f t="shared" si="7"/>
        <v>144</v>
      </c>
      <c r="P47" s="40" t="s">
        <v>114</v>
      </c>
      <c r="Q47" s="40" t="s">
        <v>114</v>
      </c>
      <c r="R47" s="40" t="s">
        <v>114</v>
      </c>
      <c r="S47" s="40" t="s">
        <v>114</v>
      </c>
      <c r="T47" s="40" t="s">
        <v>114</v>
      </c>
      <c r="U47" s="40" t="s">
        <v>114</v>
      </c>
      <c r="V47" s="40" t="s">
        <v>114</v>
      </c>
      <c r="W47" s="40" t="s">
        <v>114</v>
      </c>
      <c r="X47" s="40">
        <v>144</v>
      </c>
    </row>
    <row r="48" spans="1:24" ht="24">
      <c r="A48" s="43"/>
      <c r="B48" s="43"/>
      <c r="C48" s="40" t="s">
        <v>25</v>
      </c>
      <c r="D48" s="40" t="s">
        <v>114</v>
      </c>
      <c r="E48" s="40" t="s">
        <v>114</v>
      </c>
      <c r="F48" s="40" t="s">
        <v>114</v>
      </c>
      <c r="G48" s="40" t="s">
        <v>114</v>
      </c>
      <c r="H48" s="40" t="s">
        <v>114</v>
      </c>
      <c r="I48" s="148">
        <v>64</v>
      </c>
      <c r="J48" s="148">
        <v>57</v>
      </c>
      <c r="K48" s="148">
        <v>35</v>
      </c>
      <c r="L48" s="148">
        <v>32</v>
      </c>
      <c r="M48" s="148">
        <v>53</v>
      </c>
      <c r="N48" s="148">
        <v>48</v>
      </c>
      <c r="O48" s="148">
        <f t="shared" si="7"/>
        <v>289</v>
      </c>
      <c r="P48" s="40" t="s">
        <v>114</v>
      </c>
      <c r="Q48" s="40" t="s">
        <v>114</v>
      </c>
      <c r="R48" s="40" t="s">
        <v>114</v>
      </c>
      <c r="S48" s="40" t="s">
        <v>114</v>
      </c>
      <c r="T48" s="40" t="s">
        <v>114</v>
      </c>
      <c r="U48" s="40" t="s">
        <v>114</v>
      </c>
      <c r="V48" s="40" t="s">
        <v>114</v>
      </c>
      <c r="W48" s="40" t="s">
        <v>114</v>
      </c>
      <c r="X48" s="40">
        <v>289</v>
      </c>
    </row>
    <row r="49" spans="1:24" ht="24.75" thickBot="1">
      <c r="A49" s="145"/>
      <c r="B49" s="145"/>
      <c r="C49" s="142" t="s">
        <v>60</v>
      </c>
      <c r="D49" s="142" t="s">
        <v>114</v>
      </c>
      <c r="E49" s="142" t="s">
        <v>114</v>
      </c>
      <c r="F49" s="142" t="s">
        <v>114</v>
      </c>
      <c r="G49" s="142" t="s">
        <v>114</v>
      </c>
      <c r="H49" s="142" t="s">
        <v>114</v>
      </c>
      <c r="I49" s="411">
        <v>2</v>
      </c>
      <c r="J49" s="411">
        <v>2</v>
      </c>
      <c r="K49" s="411">
        <v>1</v>
      </c>
      <c r="L49" s="411">
        <v>1</v>
      </c>
      <c r="M49" s="411">
        <v>2</v>
      </c>
      <c r="N49" s="411">
        <v>2</v>
      </c>
      <c r="O49" s="411">
        <f t="shared" si="7"/>
        <v>10</v>
      </c>
      <c r="P49" s="142" t="s">
        <v>114</v>
      </c>
      <c r="Q49" s="142" t="s">
        <v>114</v>
      </c>
      <c r="R49" s="142" t="s">
        <v>114</v>
      </c>
      <c r="S49" s="142" t="s">
        <v>114</v>
      </c>
      <c r="T49" s="142" t="s">
        <v>114</v>
      </c>
      <c r="U49" s="142" t="s">
        <v>114</v>
      </c>
      <c r="V49" s="142" t="s">
        <v>114</v>
      </c>
      <c r="W49" s="142" t="s">
        <v>114</v>
      </c>
      <c r="X49" s="142">
        <v>10</v>
      </c>
    </row>
    <row r="50" spans="1:24" ht="24">
      <c r="A50" s="178">
        <v>12</v>
      </c>
      <c r="B50" s="379" t="s">
        <v>263</v>
      </c>
      <c r="C50" s="406" t="s">
        <v>45</v>
      </c>
      <c r="D50" s="406" t="s">
        <v>114</v>
      </c>
      <c r="E50" s="410">
        <v>13</v>
      </c>
      <c r="F50" s="410">
        <v>30</v>
      </c>
      <c r="G50" s="410">
        <v>32</v>
      </c>
      <c r="H50" s="472">
        <f>SUM(E50:G50)</f>
        <v>75</v>
      </c>
      <c r="I50" s="406" t="s">
        <v>114</v>
      </c>
      <c r="J50" s="406" t="s">
        <v>114</v>
      </c>
      <c r="K50" s="406" t="s">
        <v>114</v>
      </c>
      <c r="L50" s="406" t="s">
        <v>114</v>
      </c>
      <c r="M50" s="406" t="s">
        <v>114</v>
      </c>
      <c r="N50" s="406" t="s">
        <v>114</v>
      </c>
      <c r="O50" s="406" t="s">
        <v>114</v>
      </c>
      <c r="P50" s="406" t="s">
        <v>114</v>
      </c>
      <c r="Q50" s="406" t="s">
        <v>114</v>
      </c>
      <c r="R50" s="406" t="s">
        <v>114</v>
      </c>
      <c r="S50" s="406" t="s">
        <v>114</v>
      </c>
      <c r="T50" s="406" t="s">
        <v>114</v>
      </c>
      <c r="U50" s="406" t="s">
        <v>114</v>
      </c>
      <c r="V50" s="406" t="s">
        <v>114</v>
      </c>
      <c r="W50" s="406" t="s">
        <v>114</v>
      </c>
      <c r="X50" s="406">
        <v>75</v>
      </c>
    </row>
    <row r="51" spans="1:24" ht="24">
      <c r="A51" s="43"/>
      <c r="B51" s="43"/>
      <c r="C51" s="40" t="s">
        <v>46</v>
      </c>
      <c r="D51" s="40" t="s">
        <v>114</v>
      </c>
      <c r="E51" s="148">
        <v>17</v>
      </c>
      <c r="F51" s="148">
        <v>26</v>
      </c>
      <c r="G51" s="148">
        <v>22</v>
      </c>
      <c r="H51" s="468">
        <f>SUM(E51:G51)</f>
        <v>65</v>
      </c>
      <c r="I51" s="40" t="s">
        <v>114</v>
      </c>
      <c r="J51" s="40" t="s">
        <v>114</v>
      </c>
      <c r="K51" s="40" t="s">
        <v>114</v>
      </c>
      <c r="L51" s="40" t="s">
        <v>114</v>
      </c>
      <c r="M51" s="40" t="s">
        <v>114</v>
      </c>
      <c r="N51" s="40" t="s">
        <v>114</v>
      </c>
      <c r="O51" s="40" t="s">
        <v>114</v>
      </c>
      <c r="P51" s="40" t="s">
        <v>114</v>
      </c>
      <c r="Q51" s="40" t="s">
        <v>114</v>
      </c>
      <c r="R51" s="40" t="s">
        <v>114</v>
      </c>
      <c r="S51" s="40" t="s">
        <v>114</v>
      </c>
      <c r="T51" s="40" t="s">
        <v>114</v>
      </c>
      <c r="U51" s="40" t="s">
        <v>114</v>
      </c>
      <c r="V51" s="40" t="s">
        <v>114</v>
      </c>
      <c r="W51" s="40" t="s">
        <v>114</v>
      </c>
      <c r="X51" s="40">
        <v>65</v>
      </c>
    </row>
    <row r="52" spans="1:24" ht="24">
      <c r="A52" s="43"/>
      <c r="B52" s="43"/>
      <c r="C52" s="40" t="s">
        <v>25</v>
      </c>
      <c r="D52" s="40" t="s">
        <v>114</v>
      </c>
      <c r="E52" s="148">
        <v>30</v>
      </c>
      <c r="F52" s="148">
        <v>56</v>
      </c>
      <c r="G52" s="148">
        <v>54</v>
      </c>
      <c r="H52" s="468">
        <f>SUM(E52:G52)</f>
        <v>140</v>
      </c>
      <c r="I52" s="40" t="s">
        <v>114</v>
      </c>
      <c r="J52" s="40" t="s">
        <v>114</v>
      </c>
      <c r="K52" s="40" t="s">
        <v>114</v>
      </c>
      <c r="L52" s="40" t="s">
        <v>114</v>
      </c>
      <c r="M52" s="40" t="s">
        <v>114</v>
      </c>
      <c r="N52" s="40" t="s">
        <v>114</v>
      </c>
      <c r="O52" s="40" t="s">
        <v>114</v>
      </c>
      <c r="P52" s="40" t="s">
        <v>114</v>
      </c>
      <c r="Q52" s="40" t="s">
        <v>114</v>
      </c>
      <c r="R52" s="40" t="s">
        <v>114</v>
      </c>
      <c r="S52" s="40" t="s">
        <v>114</v>
      </c>
      <c r="T52" s="40" t="s">
        <v>114</v>
      </c>
      <c r="U52" s="40" t="s">
        <v>114</v>
      </c>
      <c r="V52" s="40" t="s">
        <v>114</v>
      </c>
      <c r="W52" s="40" t="s">
        <v>114</v>
      </c>
      <c r="X52" s="40">
        <v>140</v>
      </c>
    </row>
    <row r="53" spans="1:24" ht="24.75" thickBot="1">
      <c r="A53" s="145"/>
      <c r="B53" s="145"/>
      <c r="C53" s="142" t="s">
        <v>60</v>
      </c>
      <c r="D53" s="142" t="s">
        <v>114</v>
      </c>
      <c r="E53" s="411">
        <v>1</v>
      </c>
      <c r="F53" s="411">
        <v>2</v>
      </c>
      <c r="G53" s="411">
        <v>2</v>
      </c>
      <c r="H53" s="470">
        <f>SUM(E53:G53)</f>
        <v>5</v>
      </c>
      <c r="I53" s="142" t="s">
        <v>114</v>
      </c>
      <c r="J53" s="142" t="s">
        <v>114</v>
      </c>
      <c r="K53" s="142" t="s">
        <v>114</v>
      </c>
      <c r="L53" s="142" t="s">
        <v>114</v>
      </c>
      <c r="M53" s="142" t="s">
        <v>114</v>
      </c>
      <c r="N53" s="142" t="s">
        <v>114</v>
      </c>
      <c r="O53" s="142" t="s">
        <v>114</v>
      </c>
      <c r="P53" s="142" t="s">
        <v>114</v>
      </c>
      <c r="Q53" s="142" t="s">
        <v>114</v>
      </c>
      <c r="R53" s="142" t="s">
        <v>114</v>
      </c>
      <c r="S53" s="142" t="s">
        <v>114</v>
      </c>
      <c r="T53" s="142" t="s">
        <v>114</v>
      </c>
      <c r="U53" s="142" t="s">
        <v>114</v>
      </c>
      <c r="V53" s="142" t="s">
        <v>114</v>
      </c>
      <c r="W53" s="142" t="s">
        <v>114</v>
      </c>
      <c r="X53" s="142">
        <v>5</v>
      </c>
    </row>
    <row r="54" spans="1:24" ht="24">
      <c r="A54" s="178">
        <v>13</v>
      </c>
      <c r="B54" s="71" t="s">
        <v>267</v>
      </c>
      <c r="C54" s="406" t="s">
        <v>45</v>
      </c>
      <c r="D54" s="406" t="s">
        <v>114</v>
      </c>
      <c r="E54" s="406" t="s">
        <v>114</v>
      </c>
      <c r="F54" s="406" t="s">
        <v>114</v>
      </c>
      <c r="G54" s="406" t="s">
        <v>114</v>
      </c>
      <c r="H54" s="406" t="s">
        <v>114</v>
      </c>
      <c r="I54" s="410">
        <v>37</v>
      </c>
      <c r="J54" s="410">
        <v>22</v>
      </c>
      <c r="K54" s="410">
        <v>19</v>
      </c>
      <c r="L54" s="410">
        <v>31</v>
      </c>
      <c r="M54" s="410">
        <v>17</v>
      </c>
      <c r="N54" s="410">
        <v>6</v>
      </c>
      <c r="O54" s="410">
        <f aca="true" t="shared" si="9" ref="O54:O65">SUM(I54:N54)</f>
        <v>132</v>
      </c>
      <c r="P54" s="406" t="s">
        <v>114</v>
      </c>
      <c r="Q54" s="406" t="s">
        <v>114</v>
      </c>
      <c r="R54" s="406" t="s">
        <v>114</v>
      </c>
      <c r="S54" s="406" t="s">
        <v>114</v>
      </c>
      <c r="T54" s="406" t="s">
        <v>114</v>
      </c>
      <c r="U54" s="406" t="s">
        <v>114</v>
      </c>
      <c r="V54" s="406" t="s">
        <v>114</v>
      </c>
      <c r="W54" s="406" t="s">
        <v>114</v>
      </c>
      <c r="X54" s="406">
        <v>132</v>
      </c>
    </row>
    <row r="55" spans="1:24" ht="24">
      <c r="A55" s="43"/>
      <c r="B55" s="43"/>
      <c r="C55" s="40" t="s">
        <v>46</v>
      </c>
      <c r="D55" s="40" t="s">
        <v>114</v>
      </c>
      <c r="E55" s="40" t="s">
        <v>114</v>
      </c>
      <c r="F55" s="40" t="s">
        <v>114</v>
      </c>
      <c r="G55" s="40" t="s">
        <v>114</v>
      </c>
      <c r="H55" s="40" t="s">
        <v>114</v>
      </c>
      <c r="I55" s="148">
        <v>34</v>
      </c>
      <c r="J55" s="148">
        <v>22</v>
      </c>
      <c r="K55" s="148">
        <v>9</v>
      </c>
      <c r="L55" s="148">
        <v>14</v>
      </c>
      <c r="M55" s="148">
        <v>13</v>
      </c>
      <c r="N55" s="148">
        <v>17</v>
      </c>
      <c r="O55" s="148">
        <f t="shared" si="9"/>
        <v>109</v>
      </c>
      <c r="P55" s="40" t="s">
        <v>114</v>
      </c>
      <c r="Q55" s="40" t="s">
        <v>114</v>
      </c>
      <c r="R55" s="40" t="s">
        <v>114</v>
      </c>
      <c r="S55" s="40" t="s">
        <v>114</v>
      </c>
      <c r="T55" s="40" t="s">
        <v>114</v>
      </c>
      <c r="U55" s="40" t="s">
        <v>114</v>
      </c>
      <c r="V55" s="40" t="s">
        <v>114</v>
      </c>
      <c r="W55" s="40" t="s">
        <v>114</v>
      </c>
      <c r="X55" s="40">
        <v>109</v>
      </c>
    </row>
    <row r="56" spans="1:24" ht="24">
      <c r="A56" s="43"/>
      <c r="B56" s="43"/>
      <c r="C56" s="40" t="s">
        <v>25</v>
      </c>
      <c r="D56" s="40" t="s">
        <v>114</v>
      </c>
      <c r="E56" s="40" t="s">
        <v>114</v>
      </c>
      <c r="F56" s="40" t="s">
        <v>114</v>
      </c>
      <c r="G56" s="40" t="s">
        <v>114</v>
      </c>
      <c r="H56" s="40" t="s">
        <v>114</v>
      </c>
      <c r="I56" s="148">
        <f aca="true" t="shared" si="10" ref="I56:N56">SUM(I54:I55)</f>
        <v>71</v>
      </c>
      <c r="J56" s="148">
        <f t="shared" si="10"/>
        <v>44</v>
      </c>
      <c r="K56" s="148">
        <f t="shared" si="10"/>
        <v>28</v>
      </c>
      <c r="L56" s="148">
        <f t="shared" si="10"/>
        <v>45</v>
      </c>
      <c r="M56" s="148">
        <f t="shared" si="10"/>
        <v>30</v>
      </c>
      <c r="N56" s="148">
        <f t="shared" si="10"/>
        <v>23</v>
      </c>
      <c r="O56" s="148">
        <f t="shared" si="9"/>
        <v>241</v>
      </c>
      <c r="P56" s="40" t="s">
        <v>114</v>
      </c>
      <c r="Q56" s="40" t="s">
        <v>114</v>
      </c>
      <c r="R56" s="40" t="s">
        <v>114</v>
      </c>
      <c r="S56" s="40" t="s">
        <v>114</v>
      </c>
      <c r="T56" s="40" t="s">
        <v>114</v>
      </c>
      <c r="U56" s="40" t="s">
        <v>114</v>
      </c>
      <c r="V56" s="40" t="s">
        <v>114</v>
      </c>
      <c r="W56" s="40" t="s">
        <v>114</v>
      </c>
      <c r="X56" s="40">
        <v>241</v>
      </c>
    </row>
    <row r="57" spans="1:24" ht="24.75" thickBot="1">
      <c r="A57" s="145"/>
      <c r="B57" s="145"/>
      <c r="C57" s="142" t="s">
        <v>60</v>
      </c>
      <c r="D57" s="142" t="s">
        <v>114</v>
      </c>
      <c r="E57" s="142" t="s">
        <v>114</v>
      </c>
      <c r="F57" s="142" t="s">
        <v>114</v>
      </c>
      <c r="G57" s="142" t="s">
        <v>114</v>
      </c>
      <c r="H57" s="142" t="s">
        <v>114</v>
      </c>
      <c r="I57" s="411">
        <v>2</v>
      </c>
      <c r="J57" s="411">
        <v>1</v>
      </c>
      <c r="K57" s="411">
        <v>1</v>
      </c>
      <c r="L57" s="411">
        <v>1</v>
      </c>
      <c r="M57" s="411">
        <v>1</v>
      </c>
      <c r="N57" s="411">
        <v>1</v>
      </c>
      <c r="O57" s="411">
        <f t="shared" si="9"/>
        <v>7</v>
      </c>
      <c r="P57" s="142" t="s">
        <v>114</v>
      </c>
      <c r="Q57" s="142" t="s">
        <v>114</v>
      </c>
      <c r="R57" s="142" t="s">
        <v>114</v>
      </c>
      <c r="S57" s="142" t="s">
        <v>114</v>
      </c>
      <c r="T57" s="142" t="s">
        <v>114</v>
      </c>
      <c r="U57" s="142" t="s">
        <v>114</v>
      </c>
      <c r="V57" s="142" t="s">
        <v>114</v>
      </c>
      <c r="W57" s="142" t="s">
        <v>114</v>
      </c>
      <c r="X57" s="142">
        <v>7</v>
      </c>
    </row>
    <row r="58" spans="1:24" ht="24">
      <c r="A58" s="178">
        <v>14</v>
      </c>
      <c r="B58" s="379" t="s">
        <v>272</v>
      </c>
      <c r="C58" s="406" t="s">
        <v>45</v>
      </c>
      <c r="D58" s="406" t="s">
        <v>114</v>
      </c>
      <c r="E58" s="406" t="s">
        <v>114</v>
      </c>
      <c r="F58" s="406" t="s">
        <v>114</v>
      </c>
      <c r="G58" s="406" t="s">
        <v>114</v>
      </c>
      <c r="H58" s="406" t="s">
        <v>114</v>
      </c>
      <c r="I58" s="410">
        <v>22</v>
      </c>
      <c r="J58" s="410">
        <v>16</v>
      </c>
      <c r="K58" s="410">
        <v>18</v>
      </c>
      <c r="L58" s="410">
        <v>12</v>
      </c>
      <c r="M58" s="410">
        <v>8</v>
      </c>
      <c r="N58" s="410">
        <v>10</v>
      </c>
      <c r="O58" s="410">
        <f>SUM(I58:N58)</f>
        <v>86</v>
      </c>
      <c r="P58" s="406" t="s">
        <v>114</v>
      </c>
      <c r="Q58" s="406" t="s">
        <v>114</v>
      </c>
      <c r="R58" s="406" t="s">
        <v>114</v>
      </c>
      <c r="S58" s="406" t="s">
        <v>114</v>
      </c>
      <c r="T58" s="406" t="s">
        <v>114</v>
      </c>
      <c r="U58" s="406" t="s">
        <v>114</v>
      </c>
      <c r="V58" s="406" t="s">
        <v>114</v>
      </c>
      <c r="W58" s="406" t="s">
        <v>114</v>
      </c>
      <c r="X58" s="406">
        <v>86</v>
      </c>
    </row>
    <row r="59" spans="1:24" ht="24">
      <c r="A59" s="43"/>
      <c r="B59" s="43"/>
      <c r="C59" s="40" t="s">
        <v>46</v>
      </c>
      <c r="D59" s="40" t="s">
        <v>114</v>
      </c>
      <c r="E59" s="40" t="s">
        <v>114</v>
      </c>
      <c r="F59" s="40" t="s">
        <v>114</v>
      </c>
      <c r="G59" s="40" t="s">
        <v>114</v>
      </c>
      <c r="H59" s="40" t="s">
        <v>114</v>
      </c>
      <c r="I59" s="148">
        <v>17</v>
      </c>
      <c r="J59" s="148">
        <v>17</v>
      </c>
      <c r="K59" s="148">
        <v>12</v>
      </c>
      <c r="L59" s="148">
        <v>11</v>
      </c>
      <c r="M59" s="148">
        <v>6</v>
      </c>
      <c r="N59" s="148">
        <v>8</v>
      </c>
      <c r="O59" s="148">
        <f t="shared" si="9"/>
        <v>71</v>
      </c>
      <c r="P59" s="40" t="s">
        <v>114</v>
      </c>
      <c r="Q59" s="40" t="s">
        <v>114</v>
      </c>
      <c r="R59" s="40" t="s">
        <v>114</v>
      </c>
      <c r="S59" s="40" t="s">
        <v>114</v>
      </c>
      <c r="T59" s="40" t="s">
        <v>114</v>
      </c>
      <c r="U59" s="40" t="s">
        <v>114</v>
      </c>
      <c r="V59" s="40" t="s">
        <v>114</v>
      </c>
      <c r="W59" s="40" t="s">
        <v>114</v>
      </c>
      <c r="X59" s="40">
        <v>71</v>
      </c>
    </row>
    <row r="60" spans="1:24" ht="24">
      <c r="A60" s="43"/>
      <c r="B60" s="43"/>
      <c r="C60" s="40" t="s">
        <v>25</v>
      </c>
      <c r="D60" s="40" t="s">
        <v>114</v>
      </c>
      <c r="E60" s="40" t="s">
        <v>114</v>
      </c>
      <c r="F60" s="40" t="s">
        <v>114</v>
      </c>
      <c r="G60" s="40" t="s">
        <v>114</v>
      </c>
      <c r="H60" s="40" t="s">
        <v>114</v>
      </c>
      <c r="I60" s="148">
        <f aca="true" t="shared" si="11" ref="I60:N60">SUM(I58:I59)</f>
        <v>39</v>
      </c>
      <c r="J60" s="148">
        <f t="shared" si="11"/>
        <v>33</v>
      </c>
      <c r="K60" s="148">
        <f t="shared" si="11"/>
        <v>30</v>
      </c>
      <c r="L60" s="148">
        <f t="shared" si="11"/>
        <v>23</v>
      </c>
      <c r="M60" s="148">
        <f t="shared" si="11"/>
        <v>14</v>
      </c>
      <c r="N60" s="148">
        <f t="shared" si="11"/>
        <v>18</v>
      </c>
      <c r="O60" s="148">
        <f t="shared" si="9"/>
        <v>157</v>
      </c>
      <c r="P60" s="40" t="s">
        <v>114</v>
      </c>
      <c r="Q60" s="40" t="s">
        <v>114</v>
      </c>
      <c r="R60" s="40" t="s">
        <v>114</v>
      </c>
      <c r="S60" s="40" t="s">
        <v>114</v>
      </c>
      <c r="T60" s="40" t="s">
        <v>114</v>
      </c>
      <c r="U60" s="40" t="s">
        <v>114</v>
      </c>
      <c r="V60" s="40" t="s">
        <v>114</v>
      </c>
      <c r="W60" s="40" t="s">
        <v>114</v>
      </c>
      <c r="X60" s="40">
        <v>157</v>
      </c>
    </row>
    <row r="61" spans="1:24" ht="24.75" thickBot="1">
      <c r="A61" s="145"/>
      <c r="B61" s="145"/>
      <c r="C61" s="142" t="s">
        <v>60</v>
      </c>
      <c r="D61" s="142" t="s">
        <v>114</v>
      </c>
      <c r="E61" s="142" t="s">
        <v>114</v>
      </c>
      <c r="F61" s="142" t="s">
        <v>114</v>
      </c>
      <c r="G61" s="142" t="s">
        <v>114</v>
      </c>
      <c r="H61" s="142" t="s">
        <v>114</v>
      </c>
      <c r="I61" s="411">
        <v>1</v>
      </c>
      <c r="J61" s="411">
        <v>1</v>
      </c>
      <c r="K61" s="411">
        <v>1</v>
      </c>
      <c r="L61" s="411">
        <v>1</v>
      </c>
      <c r="M61" s="411">
        <v>1</v>
      </c>
      <c r="N61" s="411">
        <v>1</v>
      </c>
      <c r="O61" s="411">
        <f t="shared" si="9"/>
        <v>6</v>
      </c>
      <c r="P61" s="142" t="s">
        <v>114</v>
      </c>
      <c r="Q61" s="142" t="s">
        <v>114</v>
      </c>
      <c r="R61" s="142" t="s">
        <v>114</v>
      </c>
      <c r="S61" s="142" t="s">
        <v>114</v>
      </c>
      <c r="T61" s="142" t="s">
        <v>114</v>
      </c>
      <c r="U61" s="142" t="s">
        <v>114</v>
      </c>
      <c r="V61" s="142" t="s">
        <v>114</v>
      </c>
      <c r="W61" s="142" t="s">
        <v>114</v>
      </c>
      <c r="X61" s="142">
        <v>6</v>
      </c>
    </row>
    <row r="62" spans="1:24" ht="24">
      <c r="A62" s="178">
        <v>15</v>
      </c>
      <c r="B62" s="380" t="s">
        <v>298</v>
      </c>
      <c r="C62" s="406" t="s">
        <v>45</v>
      </c>
      <c r="D62" s="406" t="s">
        <v>114</v>
      </c>
      <c r="E62" s="406" t="s">
        <v>114</v>
      </c>
      <c r="F62" s="406" t="s">
        <v>114</v>
      </c>
      <c r="G62" s="406" t="s">
        <v>114</v>
      </c>
      <c r="H62" s="406" t="s">
        <v>114</v>
      </c>
      <c r="I62" s="410">
        <v>18</v>
      </c>
      <c r="J62" s="410">
        <v>21</v>
      </c>
      <c r="K62" s="410">
        <v>9</v>
      </c>
      <c r="L62" s="410">
        <v>10</v>
      </c>
      <c r="M62" s="406" t="s">
        <v>114</v>
      </c>
      <c r="N62" s="406" t="s">
        <v>114</v>
      </c>
      <c r="O62" s="410">
        <f t="shared" si="9"/>
        <v>58</v>
      </c>
      <c r="P62" s="406" t="s">
        <v>114</v>
      </c>
      <c r="Q62" s="406" t="s">
        <v>114</v>
      </c>
      <c r="R62" s="406" t="s">
        <v>114</v>
      </c>
      <c r="S62" s="406" t="s">
        <v>114</v>
      </c>
      <c r="T62" s="406" t="s">
        <v>114</v>
      </c>
      <c r="U62" s="406" t="s">
        <v>114</v>
      </c>
      <c r="V62" s="406" t="s">
        <v>114</v>
      </c>
      <c r="W62" s="406" t="s">
        <v>114</v>
      </c>
      <c r="X62" s="406">
        <v>58</v>
      </c>
    </row>
    <row r="63" spans="1:24" ht="24">
      <c r="A63" s="43"/>
      <c r="B63" s="43"/>
      <c r="C63" s="40" t="s">
        <v>46</v>
      </c>
      <c r="D63" s="40" t="s">
        <v>114</v>
      </c>
      <c r="E63" s="40" t="s">
        <v>114</v>
      </c>
      <c r="F63" s="40" t="s">
        <v>114</v>
      </c>
      <c r="G63" s="40" t="s">
        <v>114</v>
      </c>
      <c r="H63" s="40" t="s">
        <v>114</v>
      </c>
      <c r="I63" s="148">
        <v>19</v>
      </c>
      <c r="J63" s="148">
        <v>18</v>
      </c>
      <c r="K63" s="148">
        <v>14</v>
      </c>
      <c r="L63" s="148">
        <v>7</v>
      </c>
      <c r="M63" s="40" t="s">
        <v>114</v>
      </c>
      <c r="N63" s="40" t="s">
        <v>114</v>
      </c>
      <c r="O63" s="148">
        <f t="shared" si="9"/>
        <v>58</v>
      </c>
      <c r="P63" s="40" t="s">
        <v>114</v>
      </c>
      <c r="Q63" s="40" t="s">
        <v>114</v>
      </c>
      <c r="R63" s="40" t="s">
        <v>114</v>
      </c>
      <c r="S63" s="40" t="s">
        <v>114</v>
      </c>
      <c r="T63" s="40" t="s">
        <v>114</v>
      </c>
      <c r="U63" s="40" t="s">
        <v>114</v>
      </c>
      <c r="V63" s="40" t="s">
        <v>114</v>
      </c>
      <c r="W63" s="40" t="s">
        <v>114</v>
      </c>
      <c r="X63" s="40">
        <v>58</v>
      </c>
    </row>
    <row r="64" spans="1:24" ht="24">
      <c r="A64" s="43"/>
      <c r="B64" s="43"/>
      <c r="C64" s="40" t="s">
        <v>25</v>
      </c>
      <c r="D64" s="40" t="s">
        <v>114</v>
      </c>
      <c r="E64" s="40" t="s">
        <v>114</v>
      </c>
      <c r="F64" s="40" t="s">
        <v>114</v>
      </c>
      <c r="G64" s="40" t="s">
        <v>114</v>
      </c>
      <c r="H64" s="40" t="s">
        <v>114</v>
      </c>
      <c r="I64" s="148">
        <f>SUM(I62:I63)</f>
        <v>37</v>
      </c>
      <c r="J64" s="148">
        <f>SUM(J62:J63)</f>
        <v>39</v>
      </c>
      <c r="K64" s="148">
        <f>SUM(K62:K63)</f>
        <v>23</v>
      </c>
      <c r="L64" s="148">
        <f>SUM(L62:L63)</f>
        <v>17</v>
      </c>
      <c r="M64" s="40" t="s">
        <v>114</v>
      </c>
      <c r="N64" s="40" t="s">
        <v>114</v>
      </c>
      <c r="O64" s="148">
        <f t="shared" si="9"/>
        <v>116</v>
      </c>
      <c r="P64" s="40" t="s">
        <v>114</v>
      </c>
      <c r="Q64" s="40" t="s">
        <v>114</v>
      </c>
      <c r="R64" s="40" t="s">
        <v>114</v>
      </c>
      <c r="S64" s="40" t="s">
        <v>114</v>
      </c>
      <c r="T64" s="40" t="s">
        <v>114</v>
      </c>
      <c r="U64" s="40" t="s">
        <v>114</v>
      </c>
      <c r="V64" s="40" t="s">
        <v>114</v>
      </c>
      <c r="W64" s="40" t="s">
        <v>114</v>
      </c>
      <c r="X64" s="40">
        <v>116</v>
      </c>
    </row>
    <row r="65" spans="1:24" ht="24.75" thickBot="1">
      <c r="A65" s="145"/>
      <c r="B65" s="145"/>
      <c r="C65" s="142" t="s">
        <v>60</v>
      </c>
      <c r="D65" s="142" t="s">
        <v>114</v>
      </c>
      <c r="E65" s="142" t="s">
        <v>114</v>
      </c>
      <c r="F65" s="142" t="s">
        <v>114</v>
      </c>
      <c r="G65" s="142" t="s">
        <v>114</v>
      </c>
      <c r="H65" s="142" t="s">
        <v>114</v>
      </c>
      <c r="I65" s="411">
        <v>1</v>
      </c>
      <c r="J65" s="411">
        <v>1</v>
      </c>
      <c r="K65" s="411">
        <v>1</v>
      </c>
      <c r="L65" s="411">
        <v>1</v>
      </c>
      <c r="M65" s="142" t="s">
        <v>114</v>
      </c>
      <c r="N65" s="142" t="s">
        <v>114</v>
      </c>
      <c r="O65" s="411">
        <f t="shared" si="9"/>
        <v>4</v>
      </c>
      <c r="P65" s="142" t="s">
        <v>114</v>
      </c>
      <c r="Q65" s="142" t="s">
        <v>114</v>
      </c>
      <c r="R65" s="142" t="s">
        <v>114</v>
      </c>
      <c r="S65" s="142" t="s">
        <v>114</v>
      </c>
      <c r="T65" s="142" t="s">
        <v>114</v>
      </c>
      <c r="U65" s="142" t="s">
        <v>114</v>
      </c>
      <c r="V65" s="142" t="s">
        <v>114</v>
      </c>
      <c r="W65" s="142" t="s">
        <v>114</v>
      </c>
      <c r="X65" s="142">
        <v>4</v>
      </c>
    </row>
    <row r="66" spans="1:24" ht="24">
      <c r="A66" s="178">
        <v>16</v>
      </c>
      <c r="B66" s="71" t="s">
        <v>303</v>
      </c>
      <c r="C66" s="406" t="s">
        <v>45</v>
      </c>
      <c r="D66" s="406" t="s">
        <v>114</v>
      </c>
      <c r="E66" s="410">
        <v>10</v>
      </c>
      <c r="F66" s="410">
        <v>10</v>
      </c>
      <c r="G66" s="410">
        <v>11</v>
      </c>
      <c r="H66" s="472">
        <v>31</v>
      </c>
      <c r="I66" s="406" t="s">
        <v>114</v>
      </c>
      <c r="J66" s="406" t="s">
        <v>114</v>
      </c>
      <c r="K66" s="406" t="s">
        <v>114</v>
      </c>
      <c r="L66" s="406" t="s">
        <v>114</v>
      </c>
      <c r="M66" s="406" t="s">
        <v>114</v>
      </c>
      <c r="N66" s="406" t="s">
        <v>114</v>
      </c>
      <c r="O66" s="406" t="s">
        <v>114</v>
      </c>
      <c r="P66" s="406" t="s">
        <v>114</v>
      </c>
      <c r="Q66" s="406" t="s">
        <v>114</v>
      </c>
      <c r="R66" s="406" t="s">
        <v>114</v>
      </c>
      <c r="S66" s="406" t="s">
        <v>114</v>
      </c>
      <c r="T66" s="406" t="s">
        <v>114</v>
      </c>
      <c r="U66" s="406" t="s">
        <v>114</v>
      </c>
      <c r="V66" s="406" t="s">
        <v>114</v>
      </c>
      <c r="W66" s="406" t="s">
        <v>114</v>
      </c>
      <c r="X66" s="406">
        <v>31</v>
      </c>
    </row>
    <row r="67" spans="1:24" ht="24">
      <c r="A67" s="43"/>
      <c r="B67" s="43"/>
      <c r="C67" s="40" t="s">
        <v>46</v>
      </c>
      <c r="D67" s="40" t="s">
        <v>114</v>
      </c>
      <c r="E67" s="148">
        <v>8</v>
      </c>
      <c r="F67" s="148">
        <v>9</v>
      </c>
      <c r="G67" s="148">
        <v>5</v>
      </c>
      <c r="H67" s="468">
        <v>22</v>
      </c>
      <c r="I67" s="40" t="s">
        <v>114</v>
      </c>
      <c r="J67" s="40" t="s">
        <v>114</v>
      </c>
      <c r="K67" s="40" t="s">
        <v>114</v>
      </c>
      <c r="L67" s="40" t="s">
        <v>114</v>
      </c>
      <c r="M67" s="40" t="s">
        <v>114</v>
      </c>
      <c r="N67" s="40" t="s">
        <v>114</v>
      </c>
      <c r="O67" s="40" t="s">
        <v>114</v>
      </c>
      <c r="P67" s="40" t="s">
        <v>114</v>
      </c>
      <c r="Q67" s="40" t="s">
        <v>114</v>
      </c>
      <c r="R67" s="40" t="s">
        <v>114</v>
      </c>
      <c r="S67" s="40" t="s">
        <v>114</v>
      </c>
      <c r="T67" s="40" t="s">
        <v>114</v>
      </c>
      <c r="U67" s="40" t="s">
        <v>114</v>
      </c>
      <c r="V67" s="40" t="s">
        <v>114</v>
      </c>
      <c r="W67" s="40" t="s">
        <v>114</v>
      </c>
      <c r="X67" s="40">
        <v>22</v>
      </c>
    </row>
    <row r="68" spans="1:24" ht="24">
      <c r="A68" s="43"/>
      <c r="B68" s="43"/>
      <c r="C68" s="40" t="s">
        <v>25</v>
      </c>
      <c r="D68" s="40" t="s">
        <v>114</v>
      </c>
      <c r="E68" s="148">
        <v>18</v>
      </c>
      <c r="F68" s="148">
        <v>19</v>
      </c>
      <c r="G68" s="148">
        <v>16</v>
      </c>
      <c r="H68" s="468">
        <v>53</v>
      </c>
      <c r="I68" s="40" t="s">
        <v>114</v>
      </c>
      <c r="J68" s="40" t="s">
        <v>114</v>
      </c>
      <c r="K68" s="40" t="s">
        <v>114</v>
      </c>
      <c r="L68" s="40" t="s">
        <v>114</v>
      </c>
      <c r="M68" s="40" t="s">
        <v>114</v>
      </c>
      <c r="N68" s="40" t="s">
        <v>114</v>
      </c>
      <c r="O68" s="40" t="s">
        <v>114</v>
      </c>
      <c r="P68" s="40" t="s">
        <v>114</v>
      </c>
      <c r="Q68" s="40" t="s">
        <v>114</v>
      </c>
      <c r="R68" s="40" t="s">
        <v>114</v>
      </c>
      <c r="S68" s="40" t="s">
        <v>114</v>
      </c>
      <c r="T68" s="40" t="s">
        <v>114</v>
      </c>
      <c r="U68" s="40" t="s">
        <v>114</v>
      </c>
      <c r="V68" s="40" t="s">
        <v>114</v>
      </c>
      <c r="W68" s="40" t="s">
        <v>114</v>
      </c>
      <c r="X68" s="40">
        <v>53</v>
      </c>
    </row>
    <row r="69" spans="1:24" ht="24.75" thickBot="1">
      <c r="A69" s="145"/>
      <c r="B69" s="145"/>
      <c r="C69" s="142" t="s">
        <v>60</v>
      </c>
      <c r="D69" s="142" t="s">
        <v>114</v>
      </c>
      <c r="E69" s="411">
        <v>1</v>
      </c>
      <c r="F69" s="411">
        <v>1</v>
      </c>
      <c r="G69" s="411">
        <v>1</v>
      </c>
      <c r="H69" s="411">
        <v>3</v>
      </c>
      <c r="I69" s="142" t="s">
        <v>114</v>
      </c>
      <c r="J69" s="142" t="s">
        <v>114</v>
      </c>
      <c r="K69" s="142" t="s">
        <v>114</v>
      </c>
      <c r="L69" s="142" t="s">
        <v>114</v>
      </c>
      <c r="M69" s="142" t="s">
        <v>114</v>
      </c>
      <c r="N69" s="142" t="s">
        <v>114</v>
      </c>
      <c r="O69" s="142" t="s">
        <v>114</v>
      </c>
      <c r="P69" s="142" t="s">
        <v>114</v>
      </c>
      <c r="Q69" s="142" t="s">
        <v>114</v>
      </c>
      <c r="R69" s="142" t="s">
        <v>114</v>
      </c>
      <c r="S69" s="142" t="s">
        <v>114</v>
      </c>
      <c r="T69" s="142" t="s">
        <v>114</v>
      </c>
      <c r="U69" s="142" t="s">
        <v>114</v>
      </c>
      <c r="V69" s="142" t="s">
        <v>114</v>
      </c>
      <c r="W69" s="142" t="s">
        <v>114</v>
      </c>
      <c r="X69" s="142">
        <v>3</v>
      </c>
    </row>
    <row r="70" spans="1:24" ht="24">
      <c r="A70" s="178">
        <v>17</v>
      </c>
      <c r="B70" s="177" t="s">
        <v>312</v>
      </c>
      <c r="C70" s="406" t="s">
        <v>45</v>
      </c>
      <c r="D70" s="410">
        <v>4</v>
      </c>
      <c r="E70" s="410">
        <v>11</v>
      </c>
      <c r="F70" s="410">
        <v>22</v>
      </c>
      <c r="G70" s="472">
        <v>16</v>
      </c>
      <c r="H70" s="413">
        <f>SUM(D70:G70)</f>
        <v>53</v>
      </c>
      <c r="I70" s="473">
        <v>19</v>
      </c>
      <c r="J70" s="410">
        <v>14</v>
      </c>
      <c r="K70" s="410">
        <v>14</v>
      </c>
      <c r="L70" s="410">
        <v>18</v>
      </c>
      <c r="M70" s="410">
        <v>13</v>
      </c>
      <c r="N70" s="410">
        <v>15</v>
      </c>
      <c r="O70" s="410">
        <f>SUM(I70:N70)</f>
        <v>93</v>
      </c>
      <c r="P70" s="473">
        <v>10</v>
      </c>
      <c r="Q70" s="410">
        <v>14</v>
      </c>
      <c r="R70" s="410">
        <v>32</v>
      </c>
      <c r="S70" s="406">
        <f>SUM(P70:R70)</f>
        <v>56</v>
      </c>
      <c r="T70" s="406" t="s">
        <v>114</v>
      </c>
      <c r="U70" s="406" t="s">
        <v>114</v>
      </c>
      <c r="V70" s="406" t="s">
        <v>114</v>
      </c>
      <c r="W70" s="406" t="s">
        <v>114</v>
      </c>
      <c r="X70" s="406">
        <f>H70+O70+S70</f>
        <v>202</v>
      </c>
    </row>
    <row r="71" spans="1:24" ht="24">
      <c r="A71" s="43"/>
      <c r="B71" s="80"/>
      <c r="C71" s="40" t="s">
        <v>46</v>
      </c>
      <c r="D71" s="148">
        <v>14</v>
      </c>
      <c r="E71" s="148">
        <v>25</v>
      </c>
      <c r="F71" s="148">
        <v>9</v>
      </c>
      <c r="G71" s="468">
        <v>11</v>
      </c>
      <c r="H71" s="148">
        <f>SUM(D71:G71)</f>
        <v>59</v>
      </c>
      <c r="I71" s="469">
        <v>9</v>
      </c>
      <c r="J71" s="148">
        <v>17</v>
      </c>
      <c r="K71" s="148">
        <v>10</v>
      </c>
      <c r="L71" s="148">
        <v>10</v>
      </c>
      <c r="M71" s="148">
        <v>22</v>
      </c>
      <c r="N71" s="148">
        <v>10</v>
      </c>
      <c r="O71" s="148">
        <f>SUM(I71:N71)</f>
        <v>78</v>
      </c>
      <c r="P71" s="469">
        <v>13</v>
      </c>
      <c r="Q71" s="148">
        <v>8</v>
      </c>
      <c r="R71" s="148">
        <v>16</v>
      </c>
      <c r="S71" s="40">
        <f>SUM(P71:R71)</f>
        <v>37</v>
      </c>
      <c r="T71" s="40" t="s">
        <v>114</v>
      </c>
      <c r="U71" s="40" t="s">
        <v>114</v>
      </c>
      <c r="V71" s="40" t="s">
        <v>114</v>
      </c>
      <c r="W71" s="40" t="s">
        <v>114</v>
      </c>
      <c r="X71" s="40">
        <f>H71+O71+S71</f>
        <v>174</v>
      </c>
    </row>
    <row r="72" spans="1:24" ht="24">
      <c r="A72" s="43"/>
      <c r="B72" s="80"/>
      <c r="C72" s="40" t="s">
        <v>25</v>
      </c>
      <c r="D72" s="148">
        <v>18</v>
      </c>
      <c r="E72" s="148">
        <v>36</v>
      </c>
      <c r="F72" s="148">
        <v>31</v>
      </c>
      <c r="G72" s="468">
        <v>27</v>
      </c>
      <c r="H72" s="413">
        <v>31</v>
      </c>
      <c r="I72" s="469">
        <f aca="true" t="shared" si="12" ref="I72:N72">SUM(I70:I71)</f>
        <v>28</v>
      </c>
      <c r="J72" s="148">
        <f t="shared" si="12"/>
        <v>31</v>
      </c>
      <c r="K72" s="148">
        <f t="shared" si="12"/>
        <v>24</v>
      </c>
      <c r="L72" s="148">
        <f t="shared" si="12"/>
        <v>28</v>
      </c>
      <c r="M72" s="148">
        <f t="shared" si="12"/>
        <v>35</v>
      </c>
      <c r="N72" s="148">
        <f t="shared" si="12"/>
        <v>25</v>
      </c>
      <c r="O72" s="148">
        <f>SUM(I72:N72)</f>
        <v>171</v>
      </c>
      <c r="P72" s="469">
        <v>23</v>
      </c>
      <c r="Q72" s="148">
        <v>22</v>
      </c>
      <c r="R72" s="148">
        <v>48</v>
      </c>
      <c r="S72" s="40">
        <f>SUM(P72:R72)</f>
        <v>93</v>
      </c>
      <c r="T72" s="40" t="s">
        <v>114</v>
      </c>
      <c r="U72" s="40" t="s">
        <v>114</v>
      </c>
      <c r="V72" s="40" t="s">
        <v>114</v>
      </c>
      <c r="W72" s="40" t="s">
        <v>114</v>
      </c>
      <c r="X72" s="40">
        <f>H72+O72+S72</f>
        <v>295</v>
      </c>
    </row>
    <row r="73" spans="1:24" ht="24.75" thickBot="1">
      <c r="A73" s="145"/>
      <c r="B73" s="83"/>
      <c r="C73" s="142" t="s">
        <v>60</v>
      </c>
      <c r="D73" s="411">
        <v>1</v>
      </c>
      <c r="E73" s="411"/>
      <c r="F73" s="411"/>
      <c r="G73" s="470"/>
      <c r="H73" s="411">
        <v>1</v>
      </c>
      <c r="I73" s="471">
        <v>1</v>
      </c>
      <c r="J73" s="411">
        <v>1</v>
      </c>
      <c r="K73" s="411">
        <v>1</v>
      </c>
      <c r="L73" s="411">
        <v>1</v>
      </c>
      <c r="M73" s="411">
        <v>1</v>
      </c>
      <c r="N73" s="411">
        <v>1</v>
      </c>
      <c r="O73" s="411">
        <f>SUM(I73:N73)</f>
        <v>6</v>
      </c>
      <c r="P73" s="471">
        <v>1</v>
      </c>
      <c r="Q73" s="411">
        <v>1</v>
      </c>
      <c r="R73" s="411">
        <v>1</v>
      </c>
      <c r="S73" s="142">
        <f>SUM(P73:R73)</f>
        <v>3</v>
      </c>
      <c r="T73" s="142" t="s">
        <v>114</v>
      </c>
      <c r="U73" s="142" t="s">
        <v>114</v>
      </c>
      <c r="V73" s="142" t="s">
        <v>114</v>
      </c>
      <c r="W73" s="142" t="s">
        <v>114</v>
      </c>
      <c r="X73" s="142">
        <f>H73+O73+S73</f>
        <v>10</v>
      </c>
    </row>
    <row r="74" spans="1:24" ht="24">
      <c r="A74" s="178">
        <v>18</v>
      </c>
      <c r="B74" s="71" t="s">
        <v>319</v>
      </c>
      <c r="C74" s="406" t="s">
        <v>45</v>
      </c>
      <c r="D74" s="410">
        <v>15</v>
      </c>
      <c r="E74" s="410">
        <v>36</v>
      </c>
      <c r="F74" s="410">
        <v>44</v>
      </c>
      <c r="G74" s="410">
        <v>45</v>
      </c>
      <c r="H74" s="477">
        <v>53</v>
      </c>
      <c r="I74" s="406" t="s">
        <v>114</v>
      </c>
      <c r="J74" s="406" t="s">
        <v>114</v>
      </c>
      <c r="K74" s="406" t="s">
        <v>114</v>
      </c>
      <c r="L74" s="406" t="s">
        <v>114</v>
      </c>
      <c r="M74" s="406" t="s">
        <v>114</v>
      </c>
      <c r="N74" s="406" t="s">
        <v>114</v>
      </c>
      <c r="O74" s="406" t="s">
        <v>114</v>
      </c>
      <c r="P74" s="406" t="s">
        <v>114</v>
      </c>
      <c r="Q74" s="406" t="s">
        <v>114</v>
      </c>
      <c r="R74" s="406" t="s">
        <v>114</v>
      </c>
      <c r="S74" s="406" t="s">
        <v>114</v>
      </c>
      <c r="T74" s="406" t="s">
        <v>114</v>
      </c>
      <c r="U74" s="406" t="s">
        <v>114</v>
      </c>
      <c r="V74" s="406" t="s">
        <v>114</v>
      </c>
      <c r="W74" s="406" t="s">
        <v>114</v>
      </c>
      <c r="X74" s="406">
        <v>53</v>
      </c>
    </row>
    <row r="75" spans="1:24" ht="24.75" thickBot="1">
      <c r="A75" s="43"/>
      <c r="B75" s="80"/>
      <c r="C75" s="40" t="s">
        <v>46</v>
      </c>
      <c r="D75" s="148">
        <v>13</v>
      </c>
      <c r="E75" s="148">
        <v>59</v>
      </c>
      <c r="F75" s="148">
        <v>37</v>
      </c>
      <c r="G75" s="148">
        <v>41</v>
      </c>
      <c r="H75" s="470">
        <v>3</v>
      </c>
      <c r="I75" s="40" t="s">
        <v>114</v>
      </c>
      <c r="J75" s="40" t="s">
        <v>114</v>
      </c>
      <c r="K75" s="40" t="s">
        <v>114</v>
      </c>
      <c r="L75" s="40" t="s">
        <v>114</v>
      </c>
      <c r="M75" s="40" t="s">
        <v>114</v>
      </c>
      <c r="N75" s="40" t="s">
        <v>114</v>
      </c>
      <c r="O75" s="40" t="s">
        <v>114</v>
      </c>
      <c r="P75" s="40" t="s">
        <v>114</v>
      </c>
      <c r="Q75" s="40" t="s">
        <v>114</v>
      </c>
      <c r="R75" s="40" t="s">
        <v>114</v>
      </c>
      <c r="S75" s="40" t="s">
        <v>114</v>
      </c>
      <c r="T75" s="40" t="s">
        <v>114</v>
      </c>
      <c r="U75" s="40" t="s">
        <v>114</v>
      </c>
      <c r="V75" s="40" t="s">
        <v>114</v>
      </c>
      <c r="W75" s="40" t="s">
        <v>114</v>
      </c>
      <c r="X75" s="40">
        <v>3</v>
      </c>
    </row>
    <row r="76" spans="1:24" ht="24">
      <c r="A76" s="43"/>
      <c r="B76" s="80"/>
      <c r="C76" s="40" t="s">
        <v>25</v>
      </c>
      <c r="D76" s="148">
        <v>28</v>
      </c>
      <c r="E76" s="148">
        <v>95</v>
      </c>
      <c r="F76" s="148">
        <v>81</v>
      </c>
      <c r="G76" s="148">
        <v>86</v>
      </c>
      <c r="H76" s="468">
        <f>SUM(D76:G76)</f>
        <v>290</v>
      </c>
      <c r="I76" s="40" t="s">
        <v>114</v>
      </c>
      <c r="J76" s="40" t="s">
        <v>114</v>
      </c>
      <c r="K76" s="40" t="s">
        <v>114</v>
      </c>
      <c r="L76" s="40" t="s">
        <v>114</v>
      </c>
      <c r="M76" s="40" t="s">
        <v>114</v>
      </c>
      <c r="N76" s="40" t="s">
        <v>114</v>
      </c>
      <c r="O76" s="40" t="s">
        <v>114</v>
      </c>
      <c r="P76" s="40" t="s">
        <v>114</v>
      </c>
      <c r="Q76" s="40" t="s">
        <v>114</v>
      </c>
      <c r="R76" s="40" t="s">
        <v>114</v>
      </c>
      <c r="S76" s="40" t="s">
        <v>114</v>
      </c>
      <c r="T76" s="40" t="s">
        <v>114</v>
      </c>
      <c r="U76" s="40" t="s">
        <v>114</v>
      </c>
      <c r="V76" s="40" t="s">
        <v>114</v>
      </c>
      <c r="W76" s="40" t="s">
        <v>114</v>
      </c>
      <c r="X76" s="40">
        <v>290</v>
      </c>
    </row>
    <row r="77" spans="1:24" ht="24.75" thickBot="1">
      <c r="A77" s="145"/>
      <c r="B77" s="83"/>
      <c r="C77" s="142" t="s">
        <v>60</v>
      </c>
      <c r="D77" s="411"/>
      <c r="E77" s="411"/>
      <c r="F77" s="411"/>
      <c r="G77" s="411"/>
      <c r="H77" s="470"/>
      <c r="I77" s="142" t="s">
        <v>114</v>
      </c>
      <c r="J77" s="142" t="s">
        <v>114</v>
      </c>
      <c r="K77" s="142" t="s">
        <v>114</v>
      </c>
      <c r="L77" s="142" t="s">
        <v>114</v>
      </c>
      <c r="M77" s="142" t="s">
        <v>114</v>
      </c>
      <c r="N77" s="142" t="s">
        <v>114</v>
      </c>
      <c r="O77" s="142" t="s">
        <v>114</v>
      </c>
      <c r="P77" s="142" t="s">
        <v>114</v>
      </c>
      <c r="Q77" s="142" t="s">
        <v>114</v>
      </c>
      <c r="R77" s="142" t="s">
        <v>114</v>
      </c>
      <c r="S77" s="142" t="s">
        <v>114</v>
      </c>
      <c r="T77" s="142" t="s">
        <v>114</v>
      </c>
      <c r="U77" s="142" t="s">
        <v>114</v>
      </c>
      <c r="V77" s="142" t="s">
        <v>114</v>
      </c>
      <c r="W77" s="142" t="s">
        <v>114</v>
      </c>
      <c r="X77" s="142"/>
    </row>
    <row r="78" spans="1:24" ht="24">
      <c r="A78" s="178">
        <v>19</v>
      </c>
      <c r="B78" s="177" t="s">
        <v>323</v>
      </c>
      <c r="C78" s="406" t="s">
        <v>45</v>
      </c>
      <c r="D78" s="410">
        <v>9</v>
      </c>
      <c r="E78" s="410">
        <v>33</v>
      </c>
      <c r="F78" s="410">
        <v>31</v>
      </c>
      <c r="G78" s="410">
        <v>39</v>
      </c>
      <c r="H78" s="472">
        <f>SUM(D78:G78)</f>
        <v>112</v>
      </c>
      <c r="I78" s="410">
        <v>27</v>
      </c>
      <c r="J78" s="410">
        <v>30</v>
      </c>
      <c r="K78" s="410">
        <v>22</v>
      </c>
      <c r="L78" s="410">
        <v>20</v>
      </c>
      <c r="M78" s="410">
        <v>10</v>
      </c>
      <c r="N78" s="410">
        <v>21</v>
      </c>
      <c r="O78" s="410">
        <f aca="true" t="shared" si="13" ref="O78:O85">SUM(I78:N78)</f>
        <v>130</v>
      </c>
      <c r="P78" s="406" t="s">
        <v>114</v>
      </c>
      <c r="Q78" s="410">
        <v>12</v>
      </c>
      <c r="R78" s="410">
        <v>13</v>
      </c>
      <c r="S78" s="406">
        <f>SUM(Q78:R78)</f>
        <v>25</v>
      </c>
      <c r="T78" s="406" t="s">
        <v>114</v>
      </c>
      <c r="U78" s="406" t="s">
        <v>114</v>
      </c>
      <c r="V78" s="406" t="s">
        <v>114</v>
      </c>
      <c r="W78" s="406" t="s">
        <v>114</v>
      </c>
      <c r="X78" s="406">
        <f>H78+O78+S78</f>
        <v>267</v>
      </c>
    </row>
    <row r="79" spans="1:24" ht="24">
      <c r="A79" s="43"/>
      <c r="B79" s="80"/>
      <c r="C79" s="40" t="s">
        <v>46</v>
      </c>
      <c r="D79" s="148">
        <v>16</v>
      </c>
      <c r="E79" s="148">
        <v>43</v>
      </c>
      <c r="F79" s="148">
        <v>59</v>
      </c>
      <c r="G79" s="148">
        <v>42</v>
      </c>
      <c r="H79" s="468">
        <f>SUM(D79:G79)</f>
        <v>160</v>
      </c>
      <c r="I79" s="148">
        <v>18</v>
      </c>
      <c r="J79" s="148">
        <v>24</v>
      </c>
      <c r="K79" s="148">
        <v>20</v>
      </c>
      <c r="L79" s="148">
        <v>20</v>
      </c>
      <c r="M79" s="148">
        <v>22</v>
      </c>
      <c r="N79" s="148">
        <v>24</v>
      </c>
      <c r="O79" s="148">
        <f t="shared" si="13"/>
        <v>128</v>
      </c>
      <c r="P79" s="40" t="s">
        <v>114</v>
      </c>
      <c r="Q79" s="148">
        <v>14</v>
      </c>
      <c r="R79" s="148">
        <v>15</v>
      </c>
      <c r="S79" s="40">
        <f>SUM(Q79:R79)</f>
        <v>29</v>
      </c>
      <c r="T79" s="40" t="s">
        <v>114</v>
      </c>
      <c r="U79" s="40" t="s">
        <v>114</v>
      </c>
      <c r="V79" s="40" t="s">
        <v>114</v>
      </c>
      <c r="W79" s="40" t="s">
        <v>114</v>
      </c>
      <c r="X79" s="40">
        <f>H79+O79+S79</f>
        <v>317</v>
      </c>
    </row>
    <row r="80" spans="1:24" ht="24">
      <c r="A80" s="43"/>
      <c r="B80" s="80"/>
      <c r="C80" s="40" t="s">
        <v>25</v>
      </c>
      <c r="D80" s="148">
        <v>25</v>
      </c>
      <c r="E80" s="148">
        <v>76</v>
      </c>
      <c r="F80" s="148">
        <v>90</v>
      </c>
      <c r="G80" s="148">
        <v>81</v>
      </c>
      <c r="H80" s="468">
        <f>SUM(D80:G80)</f>
        <v>272</v>
      </c>
      <c r="I80" s="148">
        <f aca="true" t="shared" si="14" ref="I80:N80">SUM(I78:I79)</f>
        <v>45</v>
      </c>
      <c r="J80" s="148">
        <f t="shared" si="14"/>
        <v>54</v>
      </c>
      <c r="K80" s="148">
        <f t="shared" si="14"/>
        <v>42</v>
      </c>
      <c r="L80" s="148">
        <f t="shared" si="14"/>
        <v>40</v>
      </c>
      <c r="M80" s="148">
        <f t="shared" si="14"/>
        <v>32</v>
      </c>
      <c r="N80" s="148">
        <f t="shared" si="14"/>
        <v>45</v>
      </c>
      <c r="O80" s="148">
        <f t="shared" si="13"/>
        <v>258</v>
      </c>
      <c r="P80" s="40" t="s">
        <v>114</v>
      </c>
      <c r="Q80" s="148">
        <f>SUM(Q78:Q79)</f>
        <v>26</v>
      </c>
      <c r="R80" s="148">
        <f>SUM(R78:R79)</f>
        <v>28</v>
      </c>
      <c r="S80" s="40">
        <f>SUM(Q80:R80)</f>
        <v>54</v>
      </c>
      <c r="T80" s="40" t="s">
        <v>114</v>
      </c>
      <c r="U80" s="40" t="s">
        <v>114</v>
      </c>
      <c r="V80" s="40" t="s">
        <v>114</v>
      </c>
      <c r="W80" s="40" t="s">
        <v>114</v>
      </c>
      <c r="X80" s="40">
        <f>H80+O80+S80</f>
        <v>584</v>
      </c>
    </row>
    <row r="81" spans="1:24" ht="24.75" thickBot="1">
      <c r="A81" s="145"/>
      <c r="B81" s="83"/>
      <c r="C81" s="142" t="s">
        <v>60</v>
      </c>
      <c r="D81" s="411"/>
      <c r="E81" s="411"/>
      <c r="F81" s="411"/>
      <c r="G81" s="411"/>
      <c r="H81" s="470"/>
      <c r="I81" s="411">
        <v>2</v>
      </c>
      <c r="J81" s="411">
        <v>2</v>
      </c>
      <c r="K81" s="411">
        <v>2</v>
      </c>
      <c r="L81" s="411">
        <v>2</v>
      </c>
      <c r="M81" s="411">
        <v>1</v>
      </c>
      <c r="N81" s="411">
        <v>2</v>
      </c>
      <c r="O81" s="411">
        <f t="shared" si="13"/>
        <v>11</v>
      </c>
      <c r="P81" s="142" t="s">
        <v>114</v>
      </c>
      <c r="Q81" s="411">
        <v>1</v>
      </c>
      <c r="R81" s="411">
        <v>1</v>
      </c>
      <c r="S81" s="142">
        <f>SUM(Q81:R81)</f>
        <v>2</v>
      </c>
      <c r="T81" s="142" t="s">
        <v>114</v>
      </c>
      <c r="U81" s="142" t="s">
        <v>114</v>
      </c>
      <c r="V81" s="142" t="s">
        <v>114</v>
      </c>
      <c r="W81" s="142" t="s">
        <v>114</v>
      </c>
      <c r="X81" s="142">
        <f>O81+S81</f>
        <v>13</v>
      </c>
    </row>
    <row r="82" spans="1:24" ht="24">
      <c r="A82" s="178">
        <v>20</v>
      </c>
      <c r="B82" s="71" t="s">
        <v>328</v>
      </c>
      <c r="C82" s="406" t="s">
        <v>45</v>
      </c>
      <c r="D82" s="406" t="s">
        <v>114</v>
      </c>
      <c r="E82" s="406" t="s">
        <v>114</v>
      </c>
      <c r="F82" s="406" t="s">
        <v>114</v>
      </c>
      <c r="G82" s="406" t="s">
        <v>114</v>
      </c>
      <c r="H82" s="406" t="s">
        <v>114</v>
      </c>
      <c r="I82" s="410">
        <v>45</v>
      </c>
      <c r="J82" s="410">
        <v>31</v>
      </c>
      <c r="K82" s="410">
        <v>38</v>
      </c>
      <c r="L82" s="410">
        <v>44</v>
      </c>
      <c r="M82" s="410">
        <v>42</v>
      </c>
      <c r="N82" s="410">
        <v>40</v>
      </c>
      <c r="O82" s="410">
        <f t="shared" si="13"/>
        <v>240</v>
      </c>
      <c r="P82" s="406" t="s">
        <v>114</v>
      </c>
      <c r="Q82" s="406" t="s">
        <v>114</v>
      </c>
      <c r="R82" s="406" t="s">
        <v>114</v>
      </c>
      <c r="S82" s="406" t="s">
        <v>114</v>
      </c>
      <c r="T82" s="406" t="s">
        <v>114</v>
      </c>
      <c r="U82" s="406" t="s">
        <v>114</v>
      </c>
      <c r="V82" s="406" t="s">
        <v>114</v>
      </c>
      <c r="W82" s="406" t="s">
        <v>114</v>
      </c>
      <c r="X82" s="406">
        <v>240</v>
      </c>
    </row>
    <row r="83" spans="1:24" ht="24">
      <c r="A83" s="43"/>
      <c r="B83" s="80"/>
      <c r="C83" s="40" t="s">
        <v>46</v>
      </c>
      <c r="D83" s="40" t="s">
        <v>114</v>
      </c>
      <c r="E83" s="40" t="s">
        <v>114</v>
      </c>
      <c r="F83" s="40" t="s">
        <v>114</v>
      </c>
      <c r="G83" s="40" t="s">
        <v>114</v>
      </c>
      <c r="H83" s="40" t="s">
        <v>114</v>
      </c>
      <c r="I83" s="148">
        <v>51</v>
      </c>
      <c r="J83" s="148">
        <v>41</v>
      </c>
      <c r="K83" s="148">
        <v>49</v>
      </c>
      <c r="L83" s="148">
        <v>35</v>
      </c>
      <c r="M83" s="148">
        <v>41</v>
      </c>
      <c r="N83" s="148">
        <v>27</v>
      </c>
      <c r="O83" s="148">
        <f t="shared" si="13"/>
        <v>244</v>
      </c>
      <c r="P83" s="40" t="s">
        <v>114</v>
      </c>
      <c r="Q83" s="40" t="s">
        <v>114</v>
      </c>
      <c r="R83" s="40" t="s">
        <v>114</v>
      </c>
      <c r="S83" s="40" t="s">
        <v>114</v>
      </c>
      <c r="T83" s="40" t="s">
        <v>114</v>
      </c>
      <c r="U83" s="40" t="s">
        <v>114</v>
      </c>
      <c r="V83" s="40" t="s">
        <v>114</v>
      </c>
      <c r="W83" s="40" t="s">
        <v>114</v>
      </c>
      <c r="X83" s="40">
        <v>244</v>
      </c>
    </row>
    <row r="84" spans="1:24" ht="24">
      <c r="A84" s="43"/>
      <c r="B84" s="80"/>
      <c r="C84" s="40" t="s">
        <v>25</v>
      </c>
      <c r="D84" s="40" t="s">
        <v>114</v>
      </c>
      <c r="E84" s="40" t="s">
        <v>114</v>
      </c>
      <c r="F84" s="40" t="s">
        <v>114</v>
      </c>
      <c r="G84" s="40" t="s">
        <v>114</v>
      </c>
      <c r="H84" s="40" t="s">
        <v>114</v>
      </c>
      <c r="I84" s="148">
        <f aca="true" t="shared" si="15" ref="I84:N84">SUM(I82:I83)</f>
        <v>96</v>
      </c>
      <c r="J84" s="148">
        <f t="shared" si="15"/>
        <v>72</v>
      </c>
      <c r="K84" s="148">
        <f t="shared" si="15"/>
        <v>87</v>
      </c>
      <c r="L84" s="148">
        <f t="shared" si="15"/>
        <v>79</v>
      </c>
      <c r="M84" s="148">
        <f t="shared" si="15"/>
        <v>83</v>
      </c>
      <c r="N84" s="148">
        <f t="shared" si="15"/>
        <v>67</v>
      </c>
      <c r="O84" s="148">
        <f t="shared" si="13"/>
        <v>484</v>
      </c>
      <c r="P84" s="40" t="s">
        <v>114</v>
      </c>
      <c r="Q84" s="40" t="s">
        <v>114</v>
      </c>
      <c r="R84" s="40" t="s">
        <v>114</v>
      </c>
      <c r="S84" s="40" t="s">
        <v>114</v>
      </c>
      <c r="T84" s="40" t="s">
        <v>114</v>
      </c>
      <c r="U84" s="40" t="s">
        <v>114</v>
      </c>
      <c r="V84" s="40" t="s">
        <v>114</v>
      </c>
      <c r="W84" s="40" t="s">
        <v>114</v>
      </c>
      <c r="X84" s="40">
        <v>484</v>
      </c>
    </row>
    <row r="85" spans="1:24" ht="24.75" thickBot="1">
      <c r="A85" s="145"/>
      <c r="B85" s="83"/>
      <c r="C85" s="142" t="s">
        <v>60</v>
      </c>
      <c r="D85" s="142" t="s">
        <v>114</v>
      </c>
      <c r="E85" s="142" t="s">
        <v>114</v>
      </c>
      <c r="F85" s="142" t="s">
        <v>114</v>
      </c>
      <c r="G85" s="142" t="s">
        <v>114</v>
      </c>
      <c r="H85" s="142" t="s">
        <v>114</v>
      </c>
      <c r="I85" s="411">
        <v>2</v>
      </c>
      <c r="J85" s="411">
        <v>2</v>
      </c>
      <c r="K85" s="411">
        <v>2</v>
      </c>
      <c r="L85" s="411">
        <v>2</v>
      </c>
      <c r="M85" s="411">
        <v>3</v>
      </c>
      <c r="N85" s="411">
        <v>2</v>
      </c>
      <c r="O85" s="411">
        <f t="shared" si="13"/>
        <v>13</v>
      </c>
      <c r="P85" s="142" t="s">
        <v>114</v>
      </c>
      <c r="Q85" s="142" t="s">
        <v>114</v>
      </c>
      <c r="R85" s="142" t="s">
        <v>114</v>
      </c>
      <c r="S85" s="142" t="s">
        <v>114</v>
      </c>
      <c r="T85" s="142" t="s">
        <v>114</v>
      </c>
      <c r="U85" s="142" t="s">
        <v>114</v>
      </c>
      <c r="V85" s="142" t="s">
        <v>114</v>
      </c>
      <c r="W85" s="142" t="s">
        <v>114</v>
      </c>
      <c r="X85" s="142">
        <v>13</v>
      </c>
    </row>
    <row r="86" spans="1:24" ht="24">
      <c r="A86" s="178">
        <v>21</v>
      </c>
      <c r="B86" s="177" t="s">
        <v>333</v>
      </c>
      <c r="C86" s="406" t="s">
        <v>45</v>
      </c>
      <c r="D86" s="406" t="s">
        <v>114</v>
      </c>
      <c r="E86" s="410">
        <v>45</v>
      </c>
      <c r="F86" s="410">
        <v>23</v>
      </c>
      <c r="G86" s="410">
        <v>47</v>
      </c>
      <c r="H86" s="472">
        <f>SUM(E86:G86)</f>
        <v>115</v>
      </c>
      <c r="I86" s="406" t="s">
        <v>114</v>
      </c>
      <c r="J86" s="406" t="s">
        <v>114</v>
      </c>
      <c r="K86" s="406" t="s">
        <v>114</v>
      </c>
      <c r="L86" s="406" t="s">
        <v>114</v>
      </c>
      <c r="M86" s="406" t="s">
        <v>114</v>
      </c>
      <c r="N86" s="406" t="s">
        <v>114</v>
      </c>
      <c r="O86" s="406" t="s">
        <v>114</v>
      </c>
      <c r="P86" s="406" t="s">
        <v>114</v>
      </c>
      <c r="Q86" s="406" t="s">
        <v>114</v>
      </c>
      <c r="R86" s="406" t="s">
        <v>114</v>
      </c>
      <c r="S86" s="406" t="s">
        <v>114</v>
      </c>
      <c r="T86" s="406" t="s">
        <v>114</v>
      </c>
      <c r="U86" s="406" t="s">
        <v>114</v>
      </c>
      <c r="V86" s="406" t="s">
        <v>114</v>
      </c>
      <c r="W86" s="406" t="s">
        <v>114</v>
      </c>
      <c r="X86" s="406">
        <v>115</v>
      </c>
    </row>
    <row r="87" spans="1:24" ht="24">
      <c r="A87" s="43"/>
      <c r="B87" s="80"/>
      <c r="C87" s="40" t="s">
        <v>46</v>
      </c>
      <c r="D87" s="40" t="s">
        <v>114</v>
      </c>
      <c r="E87" s="148">
        <v>35</v>
      </c>
      <c r="F87" s="148">
        <v>17</v>
      </c>
      <c r="G87" s="148">
        <v>33</v>
      </c>
      <c r="H87" s="468">
        <f>SUM(E87:G87)</f>
        <v>85</v>
      </c>
      <c r="I87" s="40" t="s">
        <v>114</v>
      </c>
      <c r="J87" s="40" t="s">
        <v>114</v>
      </c>
      <c r="K87" s="40" t="s">
        <v>114</v>
      </c>
      <c r="L87" s="40" t="s">
        <v>114</v>
      </c>
      <c r="M87" s="40" t="s">
        <v>114</v>
      </c>
      <c r="N87" s="40" t="s">
        <v>114</v>
      </c>
      <c r="O87" s="40" t="s">
        <v>114</v>
      </c>
      <c r="P87" s="40" t="s">
        <v>114</v>
      </c>
      <c r="Q87" s="40" t="s">
        <v>114</v>
      </c>
      <c r="R87" s="40" t="s">
        <v>114</v>
      </c>
      <c r="S87" s="40" t="s">
        <v>114</v>
      </c>
      <c r="T87" s="40" t="s">
        <v>114</v>
      </c>
      <c r="U87" s="40" t="s">
        <v>114</v>
      </c>
      <c r="V87" s="40" t="s">
        <v>114</v>
      </c>
      <c r="W87" s="40" t="s">
        <v>114</v>
      </c>
      <c r="X87" s="40">
        <v>85</v>
      </c>
    </row>
    <row r="88" spans="1:24" ht="24">
      <c r="A88" s="43"/>
      <c r="B88" s="80"/>
      <c r="C88" s="40" t="s">
        <v>25</v>
      </c>
      <c r="D88" s="40" t="s">
        <v>114</v>
      </c>
      <c r="E88" s="148">
        <v>80</v>
      </c>
      <c r="F88" s="148">
        <v>40</v>
      </c>
      <c r="G88" s="148">
        <v>80</v>
      </c>
      <c r="H88" s="468">
        <f>SUM(E88:G88)</f>
        <v>200</v>
      </c>
      <c r="I88" s="40" t="s">
        <v>114</v>
      </c>
      <c r="J88" s="40" t="s">
        <v>114</v>
      </c>
      <c r="K88" s="40" t="s">
        <v>114</v>
      </c>
      <c r="L88" s="40" t="s">
        <v>114</v>
      </c>
      <c r="M88" s="40" t="s">
        <v>114</v>
      </c>
      <c r="N88" s="40" t="s">
        <v>114</v>
      </c>
      <c r="O88" s="40" t="s">
        <v>114</v>
      </c>
      <c r="P88" s="40" t="s">
        <v>114</v>
      </c>
      <c r="Q88" s="40" t="s">
        <v>114</v>
      </c>
      <c r="R88" s="40" t="s">
        <v>114</v>
      </c>
      <c r="S88" s="40" t="s">
        <v>114</v>
      </c>
      <c r="T88" s="40" t="s">
        <v>114</v>
      </c>
      <c r="U88" s="40" t="s">
        <v>114</v>
      </c>
      <c r="V88" s="40" t="s">
        <v>114</v>
      </c>
      <c r="W88" s="40" t="s">
        <v>114</v>
      </c>
      <c r="X88" s="40">
        <v>200</v>
      </c>
    </row>
    <row r="89" spans="1:24" ht="24.75" thickBot="1">
      <c r="A89" s="145"/>
      <c r="B89" s="83"/>
      <c r="C89" s="142" t="s">
        <v>60</v>
      </c>
      <c r="D89" s="142" t="s">
        <v>114</v>
      </c>
      <c r="E89" s="411">
        <v>2</v>
      </c>
      <c r="F89" s="411">
        <v>1</v>
      </c>
      <c r="G89" s="411">
        <v>2</v>
      </c>
      <c r="H89" s="470">
        <f>SUM(E89:G89)</f>
        <v>5</v>
      </c>
      <c r="I89" s="142" t="s">
        <v>114</v>
      </c>
      <c r="J89" s="142" t="s">
        <v>114</v>
      </c>
      <c r="K89" s="142" t="s">
        <v>114</v>
      </c>
      <c r="L89" s="142" t="s">
        <v>114</v>
      </c>
      <c r="M89" s="142" t="s">
        <v>114</v>
      </c>
      <c r="N89" s="142" t="s">
        <v>114</v>
      </c>
      <c r="O89" s="142" t="s">
        <v>114</v>
      </c>
      <c r="P89" s="142" t="s">
        <v>114</v>
      </c>
      <c r="Q89" s="142" t="s">
        <v>114</v>
      </c>
      <c r="R89" s="142" t="s">
        <v>114</v>
      </c>
      <c r="S89" s="142" t="s">
        <v>114</v>
      </c>
      <c r="T89" s="142" t="s">
        <v>114</v>
      </c>
      <c r="U89" s="142" t="s">
        <v>114</v>
      </c>
      <c r="V89" s="142" t="s">
        <v>114</v>
      </c>
      <c r="W89" s="142" t="s">
        <v>114</v>
      </c>
      <c r="X89" s="142">
        <v>5</v>
      </c>
    </row>
    <row r="90" spans="1:24" ht="24">
      <c r="A90" s="178">
        <v>22</v>
      </c>
      <c r="B90" s="177" t="s">
        <v>336</v>
      </c>
      <c r="C90" s="406" t="s">
        <v>45</v>
      </c>
      <c r="D90" s="406" t="s">
        <v>114</v>
      </c>
      <c r="E90" s="406" t="s">
        <v>114</v>
      </c>
      <c r="F90" s="406" t="s">
        <v>114</v>
      </c>
      <c r="G90" s="406" t="s">
        <v>114</v>
      </c>
      <c r="H90" s="406" t="s">
        <v>114</v>
      </c>
      <c r="I90" s="410">
        <v>76</v>
      </c>
      <c r="J90" s="410">
        <v>67</v>
      </c>
      <c r="K90" s="410">
        <v>32</v>
      </c>
      <c r="L90" s="406" t="s">
        <v>114</v>
      </c>
      <c r="M90" s="406" t="s">
        <v>114</v>
      </c>
      <c r="N90" s="406" t="s">
        <v>114</v>
      </c>
      <c r="O90" s="410">
        <f aca="true" t="shared" si="16" ref="O90:O96">SUM(I90:N90)</f>
        <v>175</v>
      </c>
      <c r="P90" s="406" t="s">
        <v>114</v>
      </c>
      <c r="Q90" s="406" t="s">
        <v>114</v>
      </c>
      <c r="R90" s="406" t="s">
        <v>114</v>
      </c>
      <c r="S90" s="406" t="s">
        <v>114</v>
      </c>
      <c r="T90" s="406" t="s">
        <v>114</v>
      </c>
      <c r="U90" s="406" t="s">
        <v>114</v>
      </c>
      <c r="V90" s="406" t="s">
        <v>114</v>
      </c>
      <c r="W90" s="406" t="s">
        <v>114</v>
      </c>
      <c r="X90" s="406">
        <v>175</v>
      </c>
    </row>
    <row r="91" spans="1:24" ht="24">
      <c r="A91" s="43"/>
      <c r="B91" s="80"/>
      <c r="C91" s="40" t="s">
        <v>46</v>
      </c>
      <c r="D91" s="40" t="s">
        <v>114</v>
      </c>
      <c r="E91" s="40" t="s">
        <v>114</v>
      </c>
      <c r="F91" s="40" t="s">
        <v>114</v>
      </c>
      <c r="G91" s="40" t="s">
        <v>114</v>
      </c>
      <c r="H91" s="40" t="s">
        <v>114</v>
      </c>
      <c r="I91" s="148">
        <v>59</v>
      </c>
      <c r="J91" s="148">
        <v>54</v>
      </c>
      <c r="K91" s="148">
        <v>20</v>
      </c>
      <c r="L91" s="40" t="s">
        <v>114</v>
      </c>
      <c r="M91" s="40" t="s">
        <v>114</v>
      </c>
      <c r="N91" s="40" t="s">
        <v>114</v>
      </c>
      <c r="O91" s="148">
        <f t="shared" si="16"/>
        <v>133</v>
      </c>
      <c r="P91" s="40" t="s">
        <v>114</v>
      </c>
      <c r="Q91" s="40" t="s">
        <v>114</v>
      </c>
      <c r="R91" s="40" t="s">
        <v>114</v>
      </c>
      <c r="S91" s="40" t="s">
        <v>114</v>
      </c>
      <c r="T91" s="40" t="s">
        <v>114</v>
      </c>
      <c r="U91" s="40" t="s">
        <v>114</v>
      </c>
      <c r="V91" s="40" t="s">
        <v>114</v>
      </c>
      <c r="W91" s="40" t="s">
        <v>114</v>
      </c>
      <c r="X91" s="40">
        <v>133</v>
      </c>
    </row>
    <row r="92" spans="1:24" ht="24">
      <c r="A92" s="43"/>
      <c r="B92" s="80"/>
      <c r="C92" s="40" t="s">
        <v>25</v>
      </c>
      <c r="D92" s="40" t="s">
        <v>114</v>
      </c>
      <c r="E92" s="40" t="s">
        <v>114</v>
      </c>
      <c r="F92" s="40" t="s">
        <v>114</v>
      </c>
      <c r="G92" s="40" t="s">
        <v>114</v>
      </c>
      <c r="H92" s="40" t="s">
        <v>114</v>
      </c>
      <c r="I92" s="148">
        <f>SUM(I90:I91)</f>
        <v>135</v>
      </c>
      <c r="J92" s="148">
        <f>SUM(J90:J91)</f>
        <v>121</v>
      </c>
      <c r="K92" s="148">
        <f>SUM(K90:K91)</f>
        <v>52</v>
      </c>
      <c r="L92" s="40" t="s">
        <v>114</v>
      </c>
      <c r="M92" s="40" t="s">
        <v>114</v>
      </c>
      <c r="N92" s="40" t="s">
        <v>114</v>
      </c>
      <c r="O92" s="148">
        <f t="shared" si="16"/>
        <v>308</v>
      </c>
      <c r="P92" s="40" t="s">
        <v>114</v>
      </c>
      <c r="Q92" s="40" t="s">
        <v>114</v>
      </c>
      <c r="R92" s="40" t="s">
        <v>114</v>
      </c>
      <c r="S92" s="40" t="s">
        <v>114</v>
      </c>
      <c r="T92" s="40" t="s">
        <v>114</v>
      </c>
      <c r="U92" s="40" t="s">
        <v>114</v>
      </c>
      <c r="V92" s="40" t="s">
        <v>114</v>
      </c>
      <c r="W92" s="40" t="s">
        <v>114</v>
      </c>
      <c r="X92" s="40">
        <v>308</v>
      </c>
    </row>
    <row r="93" spans="1:24" ht="24.75" thickBot="1">
      <c r="A93" s="145"/>
      <c r="B93" s="83"/>
      <c r="C93" s="142" t="s">
        <v>60</v>
      </c>
      <c r="D93" s="142" t="s">
        <v>114</v>
      </c>
      <c r="E93" s="142" t="s">
        <v>114</v>
      </c>
      <c r="F93" s="142" t="s">
        <v>114</v>
      </c>
      <c r="G93" s="142" t="s">
        <v>114</v>
      </c>
      <c r="H93" s="142" t="s">
        <v>114</v>
      </c>
      <c r="I93" s="411">
        <v>3</v>
      </c>
      <c r="J93" s="411">
        <v>3</v>
      </c>
      <c r="K93" s="411">
        <v>1</v>
      </c>
      <c r="L93" s="142" t="s">
        <v>114</v>
      </c>
      <c r="M93" s="142" t="s">
        <v>114</v>
      </c>
      <c r="N93" s="142" t="s">
        <v>114</v>
      </c>
      <c r="O93" s="411">
        <f t="shared" si="16"/>
        <v>7</v>
      </c>
      <c r="P93" s="142" t="s">
        <v>114</v>
      </c>
      <c r="Q93" s="142" t="s">
        <v>114</v>
      </c>
      <c r="R93" s="142" t="s">
        <v>114</v>
      </c>
      <c r="S93" s="142" t="s">
        <v>114</v>
      </c>
      <c r="T93" s="142" t="s">
        <v>114</v>
      </c>
      <c r="U93" s="142" t="s">
        <v>114</v>
      </c>
      <c r="V93" s="142" t="s">
        <v>114</v>
      </c>
      <c r="W93" s="142" t="s">
        <v>114</v>
      </c>
      <c r="X93" s="142">
        <v>7</v>
      </c>
    </row>
    <row r="94" spans="1:24" ht="24">
      <c r="A94" s="178">
        <v>23</v>
      </c>
      <c r="B94" s="177" t="s">
        <v>402</v>
      </c>
      <c r="C94" s="406" t="s">
        <v>45</v>
      </c>
      <c r="D94" s="410">
        <v>6</v>
      </c>
      <c r="E94" s="410">
        <v>28</v>
      </c>
      <c r="F94" s="410">
        <v>22</v>
      </c>
      <c r="G94" s="410">
        <v>38</v>
      </c>
      <c r="H94" s="472">
        <f>SUM(D94:G94)</f>
        <v>94</v>
      </c>
      <c r="I94" s="410">
        <v>24</v>
      </c>
      <c r="J94" s="410">
        <v>25</v>
      </c>
      <c r="K94" s="410">
        <v>26</v>
      </c>
      <c r="L94" s="410">
        <v>11</v>
      </c>
      <c r="M94" s="410">
        <v>15</v>
      </c>
      <c r="N94" s="410">
        <v>11</v>
      </c>
      <c r="O94" s="410">
        <f t="shared" si="16"/>
        <v>112</v>
      </c>
      <c r="P94" s="406" t="s">
        <v>114</v>
      </c>
      <c r="Q94" s="406" t="s">
        <v>114</v>
      </c>
      <c r="R94" s="406" t="s">
        <v>114</v>
      </c>
      <c r="S94" s="406" t="s">
        <v>114</v>
      </c>
      <c r="T94" s="406" t="s">
        <v>114</v>
      </c>
      <c r="U94" s="406" t="s">
        <v>114</v>
      </c>
      <c r="V94" s="406" t="s">
        <v>114</v>
      </c>
      <c r="W94" s="406" t="s">
        <v>114</v>
      </c>
      <c r="X94" s="406">
        <f>H94+O94</f>
        <v>206</v>
      </c>
    </row>
    <row r="95" spans="1:24" ht="24">
      <c r="A95" s="43"/>
      <c r="B95" s="43"/>
      <c r="C95" s="40" t="s">
        <v>46</v>
      </c>
      <c r="D95" s="148">
        <v>8</v>
      </c>
      <c r="E95" s="148">
        <v>26</v>
      </c>
      <c r="F95" s="148">
        <v>37</v>
      </c>
      <c r="G95" s="148">
        <v>38</v>
      </c>
      <c r="H95" s="468">
        <f>SUM(D95:G95)</f>
        <v>109</v>
      </c>
      <c r="I95" s="148">
        <v>25</v>
      </c>
      <c r="J95" s="148">
        <v>13</v>
      </c>
      <c r="K95" s="148">
        <v>13</v>
      </c>
      <c r="L95" s="148">
        <v>15</v>
      </c>
      <c r="M95" s="148">
        <v>13</v>
      </c>
      <c r="N95" s="148">
        <v>11</v>
      </c>
      <c r="O95" s="148">
        <f t="shared" si="16"/>
        <v>90</v>
      </c>
      <c r="P95" s="40" t="s">
        <v>114</v>
      </c>
      <c r="Q95" s="40" t="s">
        <v>114</v>
      </c>
      <c r="R95" s="40" t="s">
        <v>114</v>
      </c>
      <c r="S95" s="40" t="s">
        <v>114</v>
      </c>
      <c r="T95" s="40" t="s">
        <v>114</v>
      </c>
      <c r="U95" s="40" t="s">
        <v>114</v>
      </c>
      <c r="V95" s="40" t="s">
        <v>114</v>
      </c>
      <c r="W95" s="40" t="s">
        <v>114</v>
      </c>
      <c r="X95" s="40">
        <f>H95+O95</f>
        <v>199</v>
      </c>
    </row>
    <row r="96" spans="1:24" ht="24">
      <c r="A96" s="43"/>
      <c r="B96" s="43"/>
      <c r="C96" s="40" t="s">
        <v>25</v>
      </c>
      <c r="D96" s="148">
        <v>14</v>
      </c>
      <c r="E96" s="148">
        <v>54</v>
      </c>
      <c r="F96" s="148">
        <v>59</v>
      </c>
      <c r="G96" s="148">
        <v>76</v>
      </c>
      <c r="H96" s="468">
        <f>SUM(D96:G96)</f>
        <v>203</v>
      </c>
      <c r="I96" s="148">
        <v>49</v>
      </c>
      <c r="J96" s="148">
        <v>38</v>
      </c>
      <c r="K96" s="148">
        <v>39</v>
      </c>
      <c r="L96" s="148">
        <v>26</v>
      </c>
      <c r="M96" s="148">
        <v>28</v>
      </c>
      <c r="N96" s="148">
        <v>22</v>
      </c>
      <c r="O96" s="148">
        <f t="shared" si="16"/>
        <v>202</v>
      </c>
      <c r="P96" s="40" t="s">
        <v>114</v>
      </c>
      <c r="Q96" s="40" t="s">
        <v>114</v>
      </c>
      <c r="R96" s="40" t="s">
        <v>114</v>
      </c>
      <c r="S96" s="40" t="s">
        <v>114</v>
      </c>
      <c r="T96" s="40" t="s">
        <v>114</v>
      </c>
      <c r="U96" s="40" t="s">
        <v>114</v>
      </c>
      <c r="V96" s="40" t="s">
        <v>114</v>
      </c>
      <c r="W96" s="40" t="s">
        <v>114</v>
      </c>
      <c r="X96" s="40">
        <f>H96+O96</f>
        <v>405</v>
      </c>
    </row>
    <row r="97" spans="1:24" ht="24.75" thickBot="1">
      <c r="A97" s="145"/>
      <c r="B97" s="145"/>
      <c r="C97" s="142" t="s">
        <v>60</v>
      </c>
      <c r="D97" s="411"/>
      <c r="E97" s="411"/>
      <c r="F97" s="411"/>
      <c r="G97" s="411"/>
      <c r="H97" s="470"/>
      <c r="I97" s="411"/>
      <c r="J97" s="411"/>
      <c r="K97" s="411"/>
      <c r="L97" s="411"/>
      <c r="M97" s="411"/>
      <c r="N97" s="411"/>
      <c r="O97" s="411"/>
      <c r="P97" s="142" t="s">
        <v>114</v>
      </c>
      <c r="Q97" s="142" t="s">
        <v>114</v>
      </c>
      <c r="R97" s="142" t="s">
        <v>114</v>
      </c>
      <c r="S97" s="142" t="s">
        <v>114</v>
      </c>
      <c r="T97" s="142" t="s">
        <v>114</v>
      </c>
      <c r="U97" s="142" t="s">
        <v>114</v>
      </c>
      <c r="V97" s="142" t="s">
        <v>114</v>
      </c>
      <c r="W97" s="142" t="s">
        <v>114</v>
      </c>
      <c r="X97" s="142"/>
    </row>
    <row r="98" spans="1:24" ht="24">
      <c r="A98" s="178">
        <v>24</v>
      </c>
      <c r="B98" s="381" t="s">
        <v>412</v>
      </c>
      <c r="C98" s="406" t="s">
        <v>45</v>
      </c>
      <c r="D98" s="406" t="s">
        <v>114</v>
      </c>
      <c r="E98" s="406" t="s">
        <v>114</v>
      </c>
      <c r="F98" s="406" t="s">
        <v>114</v>
      </c>
      <c r="G98" s="406" t="s">
        <v>114</v>
      </c>
      <c r="H98" s="406" t="s">
        <v>114</v>
      </c>
      <c r="I98" s="410">
        <v>33</v>
      </c>
      <c r="J98" s="410">
        <v>40</v>
      </c>
      <c r="K98" s="410">
        <v>40</v>
      </c>
      <c r="L98" s="410">
        <v>37</v>
      </c>
      <c r="M98" s="410">
        <v>37</v>
      </c>
      <c r="N98" s="410">
        <v>37</v>
      </c>
      <c r="O98" s="410">
        <f>SUM(I98:N98)</f>
        <v>224</v>
      </c>
      <c r="P98" s="406" t="s">
        <v>114</v>
      </c>
      <c r="Q98" s="406" t="s">
        <v>114</v>
      </c>
      <c r="R98" s="406" t="s">
        <v>114</v>
      </c>
      <c r="S98" s="406" t="s">
        <v>114</v>
      </c>
      <c r="T98" s="406" t="s">
        <v>114</v>
      </c>
      <c r="U98" s="406" t="s">
        <v>114</v>
      </c>
      <c r="V98" s="406" t="s">
        <v>114</v>
      </c>
      <c r="W98" s="406" t="s">
        <v>114</v>
      </c>
      <c r="X98" s="406">
        <v>224</v>
      </c>
    </row>
    <row r="99" spans="1:24" ht="24">
      <c r="A99" s="43"/>
      <c r="B99" s="87"/>
      <c r="C99" s="40" t="s">
        <v>46</v>
      </c>
      <c r="D99" s="40" t="s">
        <v>114</v>
      </c>
      <c r="E99" s="40" t="s">
        <v>114</v>
      </c>
      <c r="F99" s="40" t="s">
        <v>114</v>
      </c>
      <c r="G99" s="40" t="s">
        <v>114</v>
      </c>
      <c r="H99" s="40" t="s">
        <v>114</v>
      </c>
      <c r="I99" s="148">
        <v>40</v>
      </c>
      <c r="J99" s="148">
        <v>43</v>
      </c>
      <c r="K99" s="148">
        <v>45</v>
      </c>
      <c r="L99" s="148">
        <v>36</v>
      </c>
      <c r="M99" s="148">
        <v>35</v>
      </c>
      <c r="N99" s="148">
        <v>42</v>
      </c>
      <c r="O99" s="148">
        <f>SUM(I99:N99)</f>
        <v>241</v>
      </c>
      <c r="P99" s="40" t="s">
        <v>114</v>
      </c>
      <c r="Q99" s="40" t="s">
        <v>114</v>
      </c>
      <c r="R99" s="40" t="s">
        <v>114</v>
      </c>
      <c r="S99" s="40" t="s">
        <v>114</v>
      </c>
      <c r="T99" s="40" t="s">
        <v>114</v>
      </c>
      <c r="U99" s="40" t="s">
        <v>114</v>
      </c>
      <c r="V99" s="40" t="s">
        <v>114</v>
      </c>
      <c r="W99" s="40" t="s">
        <v>114</v>
      </c>
      <c r="X99" s="40">
        <v>241</v>
      </c>
    </row>
    <row r="100" spans="1:24" ht="24">
      <c r="A100" s="43"/>
      <c r="B100" s="87"/>
      <c r="C100" s="40" t="s">
        <v>25</v>
      </c>
      <c r="D100" s="40" t="s">
        <v>114</v>
      </c>
      <c r="E100" s="40" t="s">
        <v>114</v>
      </c>
      <c r="F100" s="40" t="s">
        <v>114</v>
      </c>
      <c r="G100" s="40" t="s">
        <v>114</v>
      </c>
      <c r="H100" s="40" t="s">
        <v>114</v>
      </c>
      <c r="I100" s="148">
        <f aca="true" t="shared" si="17" ref="I100:N100">SUM(I98:I99)</f>
        <v>73</v>
      </c>
      <c r="J100" s="148">
        <f t="shared" si="17"/>
        <v>83</v>
      </c>
      <c r="K100" s="148">
        <f t="shared" si="17"/>
        <v>85</v>
      </c>
      <c r="L100" s="148">
        <f t="shared" si="17"/>
        <v>73</v>
      </c>
      <c r="M100" s="148">
        <f t="shared" si="17"/>
        <v>72</v>
      </c>
      <c r="N100" s="148">
        <f t="shared" si="17"/>
        <v>79</v>
      </c>
      <c r="O100" s="148">
        <f>SUM(I100:N100)</f>
        <v>465</v>
      </c>
      <c r="P100" s="40" t="s">
        <v>114</v>
      </c>
      <c r="Q100" s="40" t="s">
        <v>114</v>
      </c>
      <c r="R100" s="40" t="s">
        <v>114</v>
      </c>
      <c r="S100" s="40" t="s">
        <v>114</v>
      </c>
      <c r="T100" s="40" t="s">
        <v>114</v>
      </c>
      <c r="U100" s="40" t="s">
        <v>114</v>
      </c>
      <c r="V100" s="40" t="s">
        <v>114</v>
      </c>
      <c r="W100" s="40" t="s">
        <v>114</v>
      </c>
      <c r="X100" s="40">
        <v>465</v>
      </c>
    </row>
    <row r="101" spans="1:24" ht="24.75" thickBot="1">
      <c r="A101" s="145"/>
      <c r="B101" s="147"/>
      <c r="C101" s="142" t="s">
        <v>60</v>
      </c>
      <c r="D101" s="142" t="s">
        <v>114</v>
      </c>
      <c r="E101" s="142" t="s">
        <v>114</v>
      </c>
      <c r="F101" s="142" t="s">
        <v>114</v>
      </c>
      <c r="G101" s="142" t="s">
        <v>114</v>
      </c>
      <c r="H101" s="142" t="s">
        <v>114</v>
      </c>
      <c r="I101" s="411">
        <v>2</v>
      </c>
      <c r="J101" s="411">
        <v>2</v>
      </c>
      <c r="K101" s="411">
        <v>2</v>
      </c>
      <c r="L101" s="411">
        <v>2</v>
      </c>
      <c r="M101" s="411">
        <v>2</v>
      </c>
      <c r="N101" s="411">
        <v>2</v>
      </c>
      <c r="O101" s="411">
        <f>SUM(I101:N101)</f>
        <v>12</v>
      </c>
      <c r="P101" s="142" t="s">
        <v>114</v>
      </c>
      <c r="Q101" s="142" t="s">
        <v>114</v>
      </c>
      <c r="R101" s="142" t="s">
        <v>114</v>
      </c>
      <c r="S101" s="142" t="s">
        <v>114</v>
      </c>
      <c r="T101" s="142" t="s">
        <v>114</v>
      </c>
      <c r="U101" s="142" t="s">
        <v>114</v>
      </c>
      <c r="V101" s="142" t="s">
        <v>114</v>
      </c>
      <c r="W101" s="142" t="s">
        <v>114</v>
      </c>
      <c r="X101" s="142">
        <v>12</v>
      </c>
    </row>
    <row r="102" spans="1:24" ht="24">
      <c r="A102" s="178">
        <v>25</v>
      </c>
      <c r="B102" s="381" t="s">
        <v>416</v>
      </c>
      <c r="C102" s="406" t="s">
        <v>45</v>
      </c>
      <c r="D102" s="406" t="s">
        <v>114</v>
      </c>
      <c r="E102" s="410">
        <v>25</v>
      </c>
      <c r="F102" s="410">
        <v>14</v>
      </c>
      <c r="G102" s="410"/>
      <c r="H102" s="472">
        <f>SUM(E102:G102)</f>
        <v>39</v>
      </c>
      <c r="I102" s="406" t="s">
        <v>114</v>
      </c>
      <c r="J102" s="406" t="s">
        <v>114</v>
      </c>
      <c r="K102" s="406" t="s">
        <v>114</v>
      </c>
      <c r="L102" s="406" t="s">
        <v>114</v>
      </c>
      <c r="M102" s="406" t="s">
        <v>114</v>
      </c>
      <c r="N102" s="406" t="s">
        <v>114</v>
      </c>
      <c r="O102" s="406" t="s">
        <v>114</v>
      </c>
      <c r="P102" s="406" t="s">
        <v>114</v>
      </c>
      <c r="Q102" s="406" t="s">
        <v>114</v>
      </c>
      <c r="R102" s="406" t="s">
        <v>114</v>
      </c>
      <c r="S102" s="406" t="s">
        <v>114</v>
      </c>
      <c r="T102" s="406" t="s">
        <v>114</v>
      </c>
      <c r="U102" s="406" t="s">
        <v>114</v>
      </c>
      <c r="V102" s="406" t="s">
        <v>114</v>
      </c>
      <c r="W102" s="406" t="s">
        <v>114</v>
      </c>
      <c r="X102" s="406">
        <v>39</v>
      </c>
    </row>
    <row r="103" spans="1:24" ht="24">
      <c r="A103" s="43"/>
      <c r="B103" s="87"/>
      <c r="C103" s="40" t="s">
        <v>46</v>
      </c>
      <c r="D103" s="40" t="s">
        <v>114</v>
      </c>
      <c r="E103" s="148">
        <v>14</v>
      </c>
      <c r="F103" s="148">
        <v>9</v>
      </c>
      <c r="G103" s="148"/>
      <c r="H103" s="468">
        <f>SUM(E103:G103)</f>
        <v>23</v>
      </c>
      <c r="I103" s="40" t="s">
        <v>114</v>
      </c>
      <c r="J103" s="40" t="s">
        <v>114</v>
      </c>
      <c r="K103" s="40" t="s">
        <v>114</v>
      </c>
      <c r="L103" s="40" t="s">
        <v>114</v>
      </c>
      <c r="M103" s="40" t="s">
        <v>114</v>
      </c>
      <c r="N103" s="40" t="s">
        <v>114</v>
      </c>
      <c r="O103" s="40" t="s">
        <v>114</v>
      </c>
      <c r="P103" s="40" t="s">
        <v>114</v>
      </c>
      <c r="Q103" s="40" t="s">
        <v>114</v>
      </c>
      <c r="R103" s="40" t="s">
        <v>114</v>
      </c>
      <c r="S103" s="40" t="s">
        <v>114</v>
      </c>
      <c r="T103" s="40" t="s">
        <v>114</v>
      </c>
      <c r="U103" s="40" t="s">
        <v>114</v>
      </c>
      <c r="V103" s="40" t="s">
        <v>114</v>
      </c>
      <c r="W103" s="40" t="s">
        <v>114</v>
      </c>
      <c r="X103" s="40">
        <v>23</v>
      </c>
    </row>
    <row r="104" spans="1:24" ht="24">
      <c r="A104" s="43"/>
      <c r="B104" s="87"/>
      <c r="C104" s="40" t="s">
        <v>25</v>
      </c>
      <c r="D104" s="40" t="s">
        <v>114</v>
      </c>
      <c r="E104" s="148">
        <v>39</v>
      </c>
      <c r="F104" s="148">
        <v>23</v>
      </c>
      <c r="G104" s="148"/>
      <c r="H104" s="468">
        <f>SUM(E104:G104)</f>
        <v>62</v>
      </c>
      <c r="I104" s="40" t="s">
        <v>114</v>
      </c>
      <c r="J104" s="40" t="s">
        <v>114</v>
      </c>
      <c r="K104" s="40" t="s">
        <v>114</v>
      </c>
      <c r="L104" s="40" t="s">
        <v>114</v>
      </c>
      <c r="M104" s="40" t="s">
        <v>114</v>
      </c>
      <c r="N104" s="40" t="s">
        <v>114</v>
      </c>
      <c r="O104" s="40" t="s">
        <v>114</v>
      </c>
      <c r="P104" s="40" t="s">
        <v>114</v>
      </c>
      <c r="Q104" s="40" t="s">
        <v>114</v>
      </c>
      <c r="R104" s="40" t="s">
        <v>114</v>
      </c>
      <c r="S104" s="40" t="s">
        <v>114</v>
      </c>
      <c r="T104" s="40" t="s">
        <v>114</v>
      </c>
      <c r="U104" s="40" t="s">
        <v>114</v>
      </c>
      <c r="V104" s="40" t="s">
        <v>114</v>
      </c>
      <c r="W104" s="40" t="s">
        <v>114</v>
      </c>
      <c r="X104" s="40">
        <v>62</v>
      </c>
    </row>
    <row r="105" spans="1:24" ht="24.75" thickBot="1">
      <c r="A105" s="145"/>
      <c r="B105" s="147"/>
      <c r="C105" s="142" t="s">
        <v>60</v>
      </c>
      <c r="D105" s="142" t="s">
        <v>114</v>
      </c>
      <c r="E105" s="411">
        <v>2</v>
      </c>
      <c r="F105" s="411">
        <v>1</v>
      </c>
      <c r="G105" s="411"/>
      <c r="H105" s="470">
        <v>3</v>
      </c>
      <c r="I105" s="142" t="s">
        <v>114</v>
      </c>
      <c r="J105" s="142" t="s">
        <v>114</v>
      </c>
      <c r="K105" s="142" t="s">
        <v>114</v>
      </c>
      <c r="L105" s="142" t="s">
        <v>114</v>
      </c>
      <c r="M105" s="142" t="s">
        <v>114</v>
      </c>
      <c r="N105" s="142" t="s">
        <v>114</v>
      </c>
      <c r="O105" s="142" t="s">
        <v>114</v>
      </c>
      <c r="P105" s="142" t="s">
        <v>114</v>
      </c>
      <c r="Q105" s="142" t="s">
        <v>114</v>
      </c>
      <c r="R105" s="142" t="s">
        <v>114</v>
      </c>
      <c r="S105" s="142" t="s">
        <v>114</v>
      </c>
      <c r="T105" s="142" t="s">
        <v>114</v>
      </c>
      <c r="U105" s="142" t="s">
        <v>114</v>
      </c>
      <c r="V105" s="142" t="s">
        <v>114</v>
      </c>
      <c r="W105" s="142" t="s">
        <v>114</v>
      </c>
      <c r="X105" s="142">
        <v>3</v>
      </c>
    </row>
    <row r="106" spans="1:24" ht="24">
      <c r="A106" s="178">
        <v>26</v>
      </c>
      <c r="B106" s="177" t="s">
        <v>407</v>
      </c>
      <c r="C106" s="406" t="s">
        <v>45</v>
      </c>
      <c r="D106" s="410">
        <v>17</v>
      </c>
      <c r="E106" s="410">
        <v>58</v>
      </c>
      <c r="F106" s="410">
        <v>47</v>
      </c>
      <c r="G106" s="410">
        <v>58</v>
      </c>
      <c r="H106" s="472">
        <f>SUM(D106:G106)</f>
        <v>180</v>
      </c>
      <c r="I106" s="406" t="s">
        <v>114</v>
      </c>
      <c r="J106" s="406" t="s">
        <v>114</v>
      </c>
      <c r="K106" s="406" t="s">
        <v>114</v>
      </c>
      <c r="L106" s="406" t="s">
        <v>114</v>
      </c>
      <c r="M106" s="406" t="s">
        <v>114</v>
      </c>
      <c r="N106" s="406" t="s">
        <v>114</v>
      </c>
      <c r="O106" s="406" t="s">
        <v>114</v>
      </c>
      <c r="P106" s="406" t="s">
        <v>114</v>
      </c>
      <c r="Q106" s="406" t="s">
        <v>114</v>
      </c>
      <c r="R106" s="406" t="s">
        <v>114</v>
      </c>
      <c r="S106" s="406" t="s">
        <v>114</v>
      </c>
      <c r="T106" s="406" t="s">
        <v>114</v>
      </c>
      <c r="U106" s="406" t="s">
        <v>114</v>
      </c>
      <c r="V106" s="406" t="s">
        <v>114</v>
      </c>
      <c r="W106" s="406" t="s">
        <v>114</v>
      </c>
      <c r="X106" s="406">
        <v>180</v>
      </c>
    </row>
    <row r="107" spans="1:24" ht="24">
      <c r="A107" s="43"/>
      <c r="B107" s="43"/>
      <c r="C107" s="40" t="s">
        <v>46</v>
      </c>
      <c r="D107" s="148">
        <v>13</v>
      </c>
      <c r="E107" s="148">
        <v>65</v>
      </c>
      <c r="F107" s="148">
        <v>53</v>
      </c>
      <c r="G107" s="148">
        <v>47</v>
      </c>
      <c r="H107" s="468">
        <f>SUM(D107:G107)</f>
        <v>178</v>
      </c>
      <c r="I107" s="40" t="s">
        <v>114</v>
      </c>
      <c r="J107" s="40" t="s">
        <v>114</v>
      </c>
      <c r="K107" s="40" t="s">
        <v>114</v>
      </c>
      <c r="L107" s="40" t="s">
        <v>114</v>
      </c>
      <c r="M107" s="40" t="s">
        <v>114</v>
      </c>
      <c r="N107" s="40" t="s">
        <v>114</v>
      </c>
      <c r="O107" s="40" t="s">
        <v>114</v>
      </c>
      <c r="P107" s="40" t="s">
        <v>114</v>
      </c>
      <c r="Q107" s="40" t="s">
        <v>114</v>
      </c>
      <c r="R107" s="40" t="s">
        <v>114</v>
      </c>
      <c r="S107" s="40" t="s">
        <v>114</v>
      </c>
      <c r="T107" s="40" t="s">
        <v>114</v>
      </c>
      <c r="U107" s="40" t="s">
        <v>114</v>
      </c>
      <c r="V107" s="40" t="s">
        <v>114</v>
      </c>
      <c r="W107" s="40" t="s">
        <v>114</v>
      </c>
      <c r="X107" s="40">
        <v>178</v>
      </c>
    </row>
    <row r="108" spans="1:24" ht="24">
      <c r="A108" s="43"/>
      <c r="B108" s="43"/>
      <c r="C108" s="40" t="s">
        <v>25</v>
      </c>
      <c r="D108" s="148">
        <v>30</v>
      </c>
      <c r="E108" s="148">
        <v>123</v>
      </c>
      <c r="F108" s="148">
        <v>100</v>
      </c>
      <c r="G108" s="148">
        <v>105</v>
      </c>
      <c r="H108" s="468">
        <f>SUM(D108:G108)</f>
        <v>358</v>
      </c>
      <c r="I108" s="40" t="s">
        <v>114</v>
      </c>
      <c r="J108" s="40" t="s">
        <v>114</v>
      </c>
      <c r="K108" s="40" t="s">
        <v>114</v>
      </c>
      <c r="L108" s="40" t="s">
        <v>114</v>
      </c>
      <c r="M108" s="40" t="s">
        <v>114</v>
      </c>
      <c r="N108" s="40" t="s">
        <v>114</v>
      </c>
      <c r="O108" s="40" t="s">
        <v>114</v>
      </c>
      <c r="P108" s="40" t="s">
        <v>114</v>
      </c>
      <c r="Q108" s="40" t="s">
        <v>114</v>
      </c>
      <c r="R108" s="40" t="s">
        <v>114</v>
      </c>
      <c r="S108" s="40" t="s">
        <v>114</v>
      </c>
      <c r="T108" s="40" t="s">
        <v>114</v>
      </c>
      <c r="U108" s="40" t="s">
        <v>114</v>
      </c>
      <c r="V108" s="40" t="s">
        <v>114</v>
      </c>
      <c r="W108" s="40" t="s">
        <v>114</v>
      </c>
      <c r="X108" s="40">
        <v>358</v>
      </c>
    </row>
    <row r="109" spans="1:24" ht="24.75" thickBot="1">
      <c r="A109" s="145"/>
      <c r="B109" s="145"/>
      <c r="C109" s="142" t="s">
        <v>60</v>
      </c>
      <c r="D109" s="411">
        <v>1</v>
      </c>
      <c r="E109" s="411"/>
      <c r="F109" s="411"/>
      <c r="G109" s="411"/>
      <c r="H109" s="470">
        <f>SUM(D109:G109)</f>
        <v>1</v>
      </c>
      <c r="I109" s="142" t="s">
        <v>114</v>
      </c>
      <c r="J109" s="142" t="s">
        <v>114</v>
      </c>
      <c r="K109" s="142" t="s">
        <v>114</v>
      </c>
      <c r="L109" s="142" t="s">
        <v>114</v>
      </c>
      <c r="M109" s="142" t="s">
        <v>114</v>
      </c>
      <c r="N109" s="142" t="s">
        <v>114</v>
      </c>
      <c r="O109" s="142" t="s">
        <v>114</v>
      </c>
      <c r="P109" s="142" t="s">
        <v>114</v>
      </c>
      <c r="Q109" s="142" t="s">
        <v>114</v>
      </c>
      <c r="R109" s="142" t="s">
        <v>114</v>
      </c>
      <c r="S109" s="142" t="s">
        <v>114</v>
      </c>
      <c r="T109" s="142" t="s">
        <v>114</v>
      </c>
      <c r="U109" s="142" t="s">
        <v>114</v>
      </c>
      <c r="V109" s="142" t="s">
        <v>114</v>
      </c>
      <c r="W109" s="142" t="s">
        <v>114</v>
      </c>
      <c r="X109" s="142">
        <v>1</v>
      </c>
    </row>
    <row r="110" spans="1:24" ht="24">
      <c r="A110" s="178">
        <v>27</v>
      </c>
      <c r="B110" s="178" t="s">
        <v>480</v>
      </c>
      <c r="C110" s="406" t="s">
        <v>45</v>
      </c>
      <c r="D110" s="406" t="s">
        <v>114</v>
      </c>
      <c r="E110" s="406" t="s">
        <v>114</v>
      </c>
      <c r="F110" s="406" t="s">
        <v>114</v>
      </c>
      <c r="G110" s="406" t="s">
        <v>114</v>
      </c>
      <c r="H110" s="406" t="s">
        <v>114</v>
      </c>
      <c r="I110" s="410">
        <v>15</v>
      </c>
      <c r="J110" s="406" t="s">
        <v>114</v>
      </c>
      <c r="K110" s="406" t="s">
        <v>114</v>
      </c>
      <c r="L110" s="406" t="s">
        <v>114</v>
      </c>
      <c r="M110" s="406" t="s">
        <v>114</v>
      </c>
      <c r="N110" s="406" t="s">
        <v>114</v>
      </c>
      <c r="O110" s="410">
        <f aca="true" t="shared" si="18" ref="O110:O129">SUM(I110:N110)</f>
        <v>15</v>
      </c>
      <c r="P110" s="406" t="s">
        <v>114</v>
      </c>
      <c r="Q110" s="406" t="s">
        <v>114</v>
      </c>
      <c r="R110" s="406" t="s">
        <v>114</v>
      </c>
      <c r="S110" s="406" t="s">
        <v>114</v>
      </c>
      <c r="T110" s="406" t="s">
        <v>114</v>
      </c>
      <c r="U110" s="406" t="s">
        <v>114</v>
      </c>
      <c r="V110" s="406" t="s">
        <v>114</v>
      </c>
      <c r="W110" s="406" t="s">
        <v>114</v>
      </c>
      <c r="X110" s="406">
        <v>15</v>
      </c>
    </row>
    <row r="111" spans="1:24" ht="24">
      <c r="A111" s="43"/>
      <c r="B111" s="43"/>
      <c r="C111" s="40" t="s">
        <v>46</v>
      </c>
      <c r="D111" s="40" t="s">
        <v>114</v>
      </c>
      <c r="E111" s="40" t="s">
        <v>114</v>
      </c>
      <c r="F111" s="40" t="s">
        <v>114</v>
      </c>
      <c r="G111" s="40" t="s">
        <v>114</v>
      </c>
      <c r="H111" s="40" t="s">
        <v>114</v>
      </c>
      <c r="I111" s="148">
        <v>8</v>
      </c>
      <c r="J111" s="40" t="s">
        <v>114</v>
      </c>
      <c r="K111" s="40" t="s">
        <v>114</v>
      </c>
      <c r="L111" s="40" t="s">
        <v>114</v>
      </c>
      <c r="M111" s="40" t="s">
        <v>114</v>
      </c>
      <c r="N111" s="40" t="s">
        <v>114</v>
      </c>
      <c r="O111" s="148">
        <f t="shared" si="18"/>
        <v>8</v>
      </c>
      <c r="P111" s="40" t="s">
        <v>114</v>
      </c>
      <c r="Q111" s="40" t="s">
        <v>114</v>
      </c>
      <c r="R111" s="40" t="s">
        <v>114</v>
      </c>
      <c r="S111" s="40" t="s">
        <v>114</v>
      </c>
      <c r="T111" s="40" t="s">
        <v>114</v>
      </c>
      <c r="U111" s="40" t="s">
        <v>114</v>
      </c>
      <c r="V111" s="40" t="s">
        <v>114</v>
      </c>
      <c r="W111" s="40" t="s">
        <v>114</v>
      </c>
      <c r="X111" s="40">
        <v>8</v>
      </c>
    </row>
    <row r="112" spans="1:24" ht="24">
      <c r="A112" s="43"/>
      <c r="B112" s="43"/>
      <c r="C112" s="40" t="s">
        <v>25</v>
      </c>
      <c r="D112" s="40" t="s">
        <v>114</v>
      </c>
      <c r="E112" s="40" t="s">
        <v>114</v>
      </c>
      <c r="F112" s="40" t="s">
        <v>114</v>
      </c>
      <c r="G112" s="40" t="s">
        <v>114</v>
      </c>
      <c r="H112" s="40" t="s">
        <v>114</v>
      </c>
      <c r="I112" s="148">
        <v>23</v>
      </c>
      <c r="J112" s="40" t="s">
        <v>114</v>
      </c>
      <c r="K112" s="40" t="s">
        <v>114</v>
      </c>
      <c r="L112" s="40" t="s">
        <v>114</v>
      </c>
      <c r="M112" s="40" t="s">
        <v>114</v>
      </c>
      <c r="N112" s="40" t="s">
        <v>114</v>
      </c>
      <c r="O112" s="148">
        <f t="shared" si="18"/>
        <v>23</v>
      </c>
      <c r="P112" s="40" t="s">
        <v>114</v>
      </c>
      <c r="Q112" s="40" t="s">
        <v>114</v>
      </c>
      <c r="R112" s="40" t="s">
        <v>114</v>
      </c>
      <c r="S112" s="40" t="s">
        <v>114</v>
      </c>
      <c r="T112" s="40" t="s">
        <v>114</v>
      </c>
      <c r="U112" s="40" t="s">
        <v>114</v>
      </c>
      <c r="V112" s="40" t="s">
        <v>114</v>
      </c>
      <c r="W112" s="40" t="s">
        <v>114</v>
      </c>
      <c r="X112" s="40">
        <v>23</v>
      </c>
    </row>
    <row r="113" spans="1:24" ht="24.75" thickBot="1">
      <c r="A113" s="145"/>
      <c r="B113" s="145"/>
      <c r="C113" s="142" t="s">
        <v>60</v>
      </c>
      <c r="D113" s="142" t="s">
        <v>114</v>
      </c>
      <c r="E113" s="142" t="s">
        <v>114</v>
      </c>
      <c r="F113" s="142" t="s">
        <v>114</v>
      </c>
      <c r="G113" s="142" t="s">
        <v>114</v>
      </c>
      <c r="H113" s="142" t="s">
        <v>114</v>
      </c>
      <c r="I113" s="411">
        <v>1</v>
      </c>
      <c r="J113" s="142" t="s">
        <v>114</v>
      </c>
      <c r="K113" s="142" t="s">
        <v>114</v>
      </c>
      <c r="L113" s="142" t="s">
        <v>114</v>
      </c>
      <c r="M113" s="142" t="s">
        <v>114</v>
      </c>
      <c r="N113" s="142" t="s">
        <v>114</v>
      </c>
      <c r="O113" s="411">
        <f t="shared" si="18"/>
        <v>1</v>
      </c>
      <c r="P113" s="142" t="s">
        <v>114</v>
      </c>
      <c r="Q113" s="142" t="s">
        <v>114</v>
      </c>
      <c r="R113" s="142" t="s">
        <v>114</v>
      </c>
      <c r="S113" s="142" t="s">
        <v>114</v>
      </c>
      <c r="T113" s="142" t="s">
        <v>114</v>
      </c>
      <c r="U113" s="142" t="s">
        <v>114</v>
      </c>
      <c r="V113" s="142" t="s">
        <v>114</v>
      </c>
      <c r="W113" s="142" t="s">
        <v>114</v>
      </c>
      <c r="X113" s="142">
        <v>1</v>
      </c>
    </row>
    <row r="114" spans="1:24" ht="24">
      <c r="A114" s="407">
        <v>28</v>
      </c>
      <c r="B114" s="177" t="s">
        <v>464</v>
      </c>
      <c r="C114" s="406" t="s">
        <v>45</v>
      </c>
      <c r="D114" s="406" t="s">
        <v>114</v>
      </c>
      <c r="E114" s="406" t="s">
        <v>114</v>
      </c>
      <c r="F114" s="406" t="s">
        <v>114</v>
      </c>
      <c r="G114" s="406" t="s">
        <v>114</v>
      </c>
      <c r="H114" s="406" t="s">
        <v>114</v>
      </c>
      <c r="I114" s="410">
        <v>34</v>
      </c>
      <c r="J114" s="410">
        <v>42</v>
      </c>
      <c r="K114" s="410">
        <v>31</v>
      </c>
      <c r="L114" s="410">
        <v>13</v>
      </c>
      <c r="M114" s="410"/>
      <c r="N114" s="410"/>
      <c r="O114" s="410">
        <f t="shared" si="18"/>
        <v>120</v>
      </c>
      <c r="P114" s="406" t="s">
        <v>114</v>
      </c>
      <c r="Q114" s="406" t="s">
        <v>114</v>
      </c>
      <c r="R114" s="406" t="s">
        <v>114</v>
      </c>
      <c r="S114" s="406" t="s">
        <v>114</v>
      </c>
      <c r="T114" s="406" t="s">
        <v>114</v>
      </c>
      <c r="U114" s="406" t="s">
        <v>114</v>
      </c>
      <c r="V114" s="406" t="s">
        <v>114</v>
      </c>
      <c r="W114" s="406" t="s">
        <v>114</v>
      </c>
      <c r="X114" s="406">
        <v>120</v>
      </c>
    </row>
    <row r="115" spans="1:24" ht="24">
      <c r="A115" s="408"/>
      <c r="B115" s="43"/>
      <c r="C115" s="40" t="s">
        <v>46</v>
      </c>
      <c r="D115" s="40" t="s">
        <v>114</v>
      </c>
      <c r="E115" s="40" t="s">
        <v>114</v>
      </c>
      <c r="F115" s="40" t="s">
        <v>114</v>
      </c>
      <c r="G115" s="40" t="s">
        <v>114</v>
      </c>
      <c r="H115" s="40" t="s">
        <v>114</v>
      </c>
      <c r="I115" s="148">
        <v>18</v>
      </c>
      <c r="J115" s="148">
        <v>56</v>
      </c>
      <c r="K115" s="148">
        <v>16</v>
      </c>
      <c r="L115" s="148"/>
      <c r="M115" s="148"/>
      <c r="N115" s="148"/>
      <c r="O115" s="148">
        <f t="shared" si="18"/>
        <v>90</v>
      </c>
      <c r="P115" s="40" t="s">
        <v>114</v>
      </c>
      <c r="Q115" s="40" t="s">
        <v>114</v>
      </c>
      <c r="R115" s="40" t="s">
        <v>114</v>
      </c>
      <c r="S115" s="40" t="s">
        <v>114</v>
      </c>
      <c r="T115" s="40" t="s">
        <v>114</v>
      </c>
      <c r="U115" s="40" t="s">
        <v>114</v>
      </c>
      <c r="V115" s="40" t="s">
        <v>114</v>
      </c>
      <c r="W115" s="40" t="s">
        <v>114</v>
      </c>
      <c r="X115" s="40">
        <v>90</v>
      </c>
    </row>
    <row r="116" spans="1:24" ht="24">
      <c r="A116" s="408"/>
      <c r="B116" s="43"/>
      <c r="C116" s="40" t="s">
        <v>25</v>
      </c>
      <c r="D116" s="40" t="s">
        <v>114</v>
      </c>
      <c r="E116" s="40" t="s">
        <v>114</v>
      </c>
      <c r="F116" s="40" t="s">
        <v>114</v>
      </c>
      <c r="G116" s="40" t="s">
        <v>114</v>
      </c>
      <c r="H116" s="40" t="s">
        <v>114</v>
      </c>
      <c r="I116" s="148">
        <v>52</v>
      </c>
      <c r="J116" s="148">
        <v>98</v>
      </c>
      <c r="K116" s="148">
        <v>47</v>
      </c>
      <c r="L116" s="148">
        <v>13</v>
      </c>
      <c r="M116" s="148"/>
      <c r="N116" s="148"/>
      <c r="O116" s="148">
        <f t="shared" si="18"/>
        <v>210</v>
      </c>
      <c r="P116" s="40" t="s">
        <v>114</v>
      </c>
      <c r="Q116" s="40" t="s">
        <v>114</v>
      </c>
      <c r="R116" s="40" t="s">
        <v>114</v>
      </c>
      <c r="S116" s="40" t="s">
        <v>114</v>
      </c>
      <c r="T116" s="40" t="s">
        <v>114</v>
      </c>
      <c r="U116" s="40" t="s">
        <v>114</v>
      </c>
      <c r="V116" s="40" t="s">
        <v>114</v>
      </c>
      <c r="W116" s="40" t="s">
        <v>114</v>
      </c>
      <c r="X116" s="40">
        <v>210</v>
      </c>
    </row>
    <row r="117" spans="1:24" ht="24.75" thickBot="1">
      <c r="A117" s="409"/>
      <c r="B117" s="145"/>
      <c r="C117" s="142" t="s">
        <v>60</v>
      </c>
      <c r="D117" s="142" t="s">
        <v>114</v>
      </c>
      <c r="E117" s="142" t="s">
        <v>114</v>
      </c>
      <c r="F117" s="142" t="s">
        <v>114</v>
      </c>
      <c r="G117" s="142" t="s">
        <v>114</v>
      </c>
      <c r="H117" s="142" t="s">
        <v>114</v>
      </c>
      <c r="I117" s="411">
        <v>2</v>
      </c>
      <c r="J117" s="411">
        <v>3</v>
      </c>
      <c r="K117" s="411">
        <v>2</v>
      </c>
      <c r="L117" s="411">
        <v>1</v>
      </c>
      <c r="M117" s="411"/>
      <c r="N117" s="411"/>
      <c r="O117" s="411">
        <f t="shared" si="18"/>
        <v>8</v>
      </c>
      <c r="P117" s="142" t="s">
        <v>114</v>
      </c>
      <c r="Q117" s="142" t="s">
        <v>114</v>
      </c>
      <c r="R117" s="142" t="s">
        <v>114</v>
      </c>
      <c r="S117" s="142" t="s">
        <v>114</v>
      </c>
      <c r="T117" s="142" t="s">
        <v>114</v>
      </c>
      <c r="U117" s="142" t="s">
        <v>114</v>
      </c>
      <c r="V117" s="142" t="s">
        <v>114</v>
      </c>
      <c r="W117" s="142" t="s">
        <v>114</v>
      </c>
      <c r="X117" s="142">
        <v>8</v>
      </c>
    </row>
    <row r="118" spans="1:24" ht="24">
      <c r="A118" s="410">
        <v>29</v>
      </c>
      <c r="B118" s="177" t="s">
        <v>452</v>
      </c>
      <c r="C118" s="410" t="s">
        <v>45</v>
      </c>
      <c r="D118" s="406" t="s">
        <v>114</v>
      </c>
      <c r="E118" s="410">
        <v>88</v>
      </c>
      <c r="F118" s="410">
        <v>77</v>
      </c>
      <c r="G118" s="410">
        <v>94</v>
      </c>
      <c r="H118" s="410">
        <f>SUM(E118:G118)</f>
        <v>259</v>
      </c>
      <c r="I118" s="410">
        <v>90</v>
      </c>
      <c r="J118" s="410">
        <v>48</v>
      </c>
      <c r="K118" s="410">
        <v>50</v>
      </c>
      <c r="L118" s="410">
        <v>58</v>
      </c>
      <c r="M118" s="410">
        <v>62</v>
      </c>
      <c r="N118" s="410">
        <v>58</v>
      </c>
      <c r="O118" s="410">
        <f t="shared" si="18"/>
        <v>366</v>
      </c>
      <c r="P118" s="406" t="s">
        <v>114</v>
      </c>
      <c r="Q118" s="406" t="s">
        <v>114</v>
      </c>
      <c r="R118" s="406" t="s">
        <v>114</v>
      </c>
      <c r="S118" s="406" t="s">
        <v>114</v>
      </c>
      <c r="T118" s="406" t="s">
        <v>114</v>
      </c>
      <c r="U118" s="406" t="s">
        <v>114</v>
      </c>
      <c r="V118" s="406" t="s">
        <v>114</v>
      </c>
      <c r="W118" s="406" t="s">
        <v>114</v>
      </c>
      <c r="X118" s="406">
        <f>H118+O118</f>
        <v>625</v>
      </c>
    </row>
    <row r="119" spans="1:24" ht="24">
      <c r="A119" s="367"/>
      <c r="B119" s="367"/>
      <c r="C119" s="148" t="s">
        <v>46</v>
      </c>
      <c r="D119" s="40" t="s">
        <v>114</v>
      </c>
      <c r="E119" s="148">
        <v>93</v>
      </c>
      <c r="F119" s="148">
        <v>79</v>
      </c>
      <c r="G119" s="148">
        <v>99</v>
      </c>
      <c r="H119" s="148">
        <f>SUM(E119:G119)</f>
        <v>271</v>
      </c>
      <c r="I119" s="148">
        <v>69</v>
      </c>
      <c r="J119" s="148">
        <v>80</v>
      </c>
      <c r="K119" s="148">
        <v>79</v>
      </c>
      <c r="L119" s="148">
        <v>63</v>
      </c>
      <c r="M119" s="148">
        <v>61</v>
      </c>
      <c r="N119" s="148">
        <v>58</v>
      </c>
      <c r="O119" s="148">
        <f t="shared" si="18"/>
        <v>410</v>
      </c>
      <c r="P119" s="40" t="s">
        <v>114</v>
      </c>
      <c r="Q119" s="40" t="s">
        <v>114</v>
      </c>
      <c r="R119" s="40" t="s">
        <v>114</v>
      </c>
      <c r="S119" s="40" t="s">
        <v>114</v>
      </c>
      <c r="T119" s="40" t="s">
        <v>114</v>
      </c>
      <c r="U119" s="40" t="s">
        <v>114</v>
      </c>
      <c r="V119" s="40" t="s">
        <v>114</v>
      </c>
      <c r="W119" s="40" t="s">
        <v>114</v>
      </c>
      <c r="X119" s="40">
        <f>H119+O119</f>
        <v>681</v>
      </c>
    </row>
    <row r="120" spans="1:24" ht="24">
      <c r="A120" s="367"/>
      <c r="B120" s="367"/>
      <c r="C120" s="148" t="s">
        <v>25</v>
      </c>
      <c r="D120" s="40" t="s">
        <v>114</v>
      </c>
      <c r="E120" s="148">
        <v>181</v>
      </c>
      <c r="F120" s="148">
        <v>156</v>
      </c>
      <c r="G120" s="148">
        <v>193</v>
      </c>
      <c r="H120" s="148">
        <f>SUM(E120:G120)</f>
        <v>530</v>
      </c>
      <c r="I120" s="148">
        <v>159</v>
      </c>
      <c r="J120" s="148">
        <v>128</v>
      </c>
      <c r="K120" s="148">
        <v>129</v>
      </c>
      <c r="L120" s="148">
        <v>121</v>
      </c>
      <c r="M120" s="148">
        <v>123</v>
      </c>
      <c r="N120" s="148">
        <v>116</v>
      </c>
      <c r="O120" s="148">
        <f t="shared" si="18"/>
        <v>776</v>
      </c>
      <c r="P120" s="40" t="s">
        <v>114</v>
      </c>
      <c r="Q120" s="40" t="s">
        <v>114</v>
      </c>
      <c r="R120" s="40" t="s">
        <v>114</v>
      </c>
      <c r="S120" s="40" t="s">
        <v>114</v>
      </c>
      <c r="T120" s="40" t="s">
        <v>114</v>
      </c>
      <c r="U120" s="40" t="s">
        <v>114</v>
      </c>
      <c r="V120" s="40" t="s">
        <v>114</v>
      </c>
      <c r="W120" s="40" t="s">
        <v>114</v>
      </c>
      <c r="X120" s="40">
        <f>H120+O120</f>
        <v>1306</v>
      </c>
    </row>
    <row r="121" spans="1:24" ht="24.75" thickBot="1">
      <c r="A121" s="391"/>
      <c r="B121" s="391"/>
      <c r="C121" s="411" t="s">
        <v>60</v>
      </c>
      <c r="D121" s="142" t="s">
        <v>114</v>
      </c>
      <c r="E121" s="411"/>
      <c r="F121" s="411"/>
      <c r="G121" s="411"/>
      <c r="H121" s="411"/>
      <c r="I121" s="411">
        <v>4</v>
      </c>
      <c r="J121" s="411">
        <v>4</v>
      </c>
      <c r="K121" s="411">
        <v>4</v>
      </c>
      <c r="L121" s="411">
        <v>4</v>
      </c>
      <c r="M121" s="411">
        <v>4</v>
      </c>
      <c r="N121" s="411">
        <v>3</v>
      </c>
      <c r="O121" s="411">
        <f t="shared" si="18"/>
        <v>23</v>
      </c>
      <c r="P121" s="142" t="s">
        <v>114</v>
      </c>
      <c r="Q121" s="142" t="s">
        <v>114</v>
      </c>
      <c r="R121" s="142" t="s">
        <v>114</v>
      </c>
      <c r="S121" s="142" t="s">
        <v>114</v>
      </c>
      <c r="T121" s="142" t="s">
        <v>114</v>
      </c>
      <c r="U121" s="142" t="s">
        <v>114</v>
      </c>
      <c r="V121" s="142" t="s">
        <v>114</v>
      </c>
      <c r="W121" s="142" t="s">
        <v>114</v>
      </c>
      <c r="X121" s="142">
        <v>23</v>
      </c>
    </row>
    <row r="122" spans="1:24" ht="24">
      <c r="A122" s="410">
        <v>30</v>
      </c>
      <c r="B122" s="412" t="s">
        <v>457</v>
      </c>
      <c r="C122" s="410" t="s">
        <v>45</v>
      </c>
      <c r="D122" s="406" t="s">
        <v>114</v>
      </c>
      <c r="E122" s="410">
        <v>55</v>
      </c>
      <c r="F122" s="410">
        <v>80</v>
      </c>
      <c r="G122" s="410">
        <v>74</v>
      </c>
      <c r="H122" s="410">
        <f>SUM(E122:G122)</f>
        <v>209</v>
      </c>
      <c r="I122" s="410">
        <v>67</v>
      </c>
      <c r="J122" s="410">
        <v>61</v>
      </c>
      <c r="K122" s="410">
        <v>52</v>
      </c>
      <c r="L122" s="410">
        <v>60</v>
      </c>
      <c r="M122" s="410">
        <v>38</v>
      </c>
      <c r="N122" s="410">
        <v>33</v>
      </c>
      <c r="O122" s="410">
        <f t="shared" si="18"/>
        <v>311</v>
      </c>
      <c r="P122" s="406" t="s">
        <v>114</v>
      </c>
      <c r="Q122" s="406" t="s">
        <v>114</v>
      </c>
      <c r="R122" s="406" t="s">
        <v>114</v>
      </c>
      <c r="S122" s="406" t="s">
        <v>114</v>
      </c>
      <c r="T122" s="406" t="s">
        <v>114</v>
      </c>
      <c r="U122" s="406" t="s">
        <v>114</v>
      </c>
      <c r="V122" s="406" t="s">
        <v>114</v>
      </c>
      <c r="W122" s="406" t="s">
        <v>114</v>
      </c>
      <c r="X122" s="406">
        <f>H122+O122</f>
        <v>520</v>
      </c>
    </row>
    <row r="123" spans="1:24" ht="24">
      <c r="A123" s="367"/>
      <c r="B123" s="367"/>
      <c r="C123" s="148" t="s">
        <v>46</v>
      </c>
      <c r="D123" s="40" t="s">
        <v>114</v>
      </c>
      <c r="E123" s="148">
        <v>63</v>
      </c>
      <c r="F123" s="148">
        <v>65</v>
      </c>
      <c r="G123" s="148">
        <v>67</v>
      </c>
      <c r="H123" s="148">
        <f>SUM(E123:G123)</f>
        <v>195</v>
      </c>
      <c r="I123" s="148">
        <v>63</v>
      </c>
      <c r="J123" s="148">
        <v>65</v>
      </c>
      <c r="K123" s="148">
        <v>60</v>
      </c>
      <c r="L123" s="148">
        <v>70</v>
      </c>
      <c r="M123" s="148">
        <v>35</v>
      </c>
      <c r="N123" s="148">
        <v>25</v>
      </c>
      <c r="O123" s="148">
        <f t="shared" si="18"/>
        <v>318</v>
      </c>
      <c r="P123" s="40" t="s">
        <v>114</v>
      </c>
      <c r="Q123" s="40" t="s">
        <v>114</v>
      </c>
      <c r="R123" s="40" t="s">
        <v>114</v>
      </c>
      <c r="S123" s="40" t="s">
        <v>114</v>
      </c>
      <c r="T123" s="40" t="s">
        <v>114</v>
      </c>
      <c r="U123" s="40" t="s">
        <v>114</v>
      </c>
      <c r="V123" s="40" t="s">
        <v>114</v>
      </c>
      <c r="W123" s="40" t="s">
        <v>114</v>
      </c>
      <c r="X123" s="40">
        <f>H123+O123</f>
        <v>513</v>
      </c>
    </row>
    <row r="124" spans="1:24" ht="24">
      <c r="A124" s="367"/>
      <c r="B124" s="367"/>
      <c r="C124" s="148" t="s">
        <v>25</v>
      </c>
      <c r="D124" s="40" t="s">
        <v>114</v>
      </c>
      <c r="E124" s="148">
        <v>118</v>
      </c>
      <c r="F124" s="148">
        <v>145</v>
      </c>
      <c r="G124" s="148">
        <v>141</v>
      </c>
      <c r="H124" s="148">
        <f>SUM(E124:G124)</f>
        <v>404</v>
      </c>
      <c r="I124" s="148">
        <v>130</v>
      </c>
      <c r="J124" s="148">
        <v>126</v>
      </c>
      <c r="K124" s="148">
        <v>112</v>
      </c>
      <c r="L124" s="148">
        <v>130</v>
      </c>
      <c r="M124" s="148">
        <v>73</v>
      </c>
      <c r="N124" s="148">
        <v>58</v>
      </c>
      <c r="O124" s="148">
        <f t="shared" si="18"/>
        <v>629</v>
      </c>
      <c r="P124" s="40" t="s">
        <v>114</v>
      </c>
      <c r="Q124" s="40" t="s">
        <v>114</v>
      </c>
      <c r="R124" s="40" t="s">
        <v>114</v>
      </c>
      <c r="S124" s="40" t="s">
        <v>114</v>
      </c>
      <c r="T124" s="40" t="s">
        <v>114</v>
      </c>
      <c r="U124" s="40" t="s">
        <v>114</v>
      </c>
      <c r="V124" s="40" t="s">
        <v>114</v>
      </c>
      <c r="W124" s="40" t="s">
        <v>114</v>
      </c>
      <c r="X124" s="40">
        <f>H124+O124</f>
        <v>1033</v>
      </c>
    </row>
    <row r="125" spans="1:24" ht="24.75" thickBot="1">
      <c r="A125" s="391"/>
      <c r="B125" s="391"/>
      <c r="C125" s="411" t="s">
        <v>60</v>
      </c>
      <c r="D125" s="142" t="s">
        <v>114</v>
      </c>
      <c r="E125" s="411"/>
      <c r="F125" s="411"/>
      <c r="G125" s="411"/>
      <c r="H125" s="411"/>
      <c r="I125" s="411">
        <v>4</v>
      </c>
      <c r="J125" s="411">
        <v>4</v>
      </c>
      <c r="K125" s="411">
        <v>4</v>
      </c>
      <c r="L125" s="411">
        <v>4</v>
      </c>
      <c r="M125" s="411">
        <v>2</v>
      </c>
      <c r="N125" s="411">
        <v>2</v>
      </c>
      <c r="O125" s="411">
        <f t="shared" si="18"/>
        <v>20</v>
      </c>
      <c r="P125" s="142" t="s">
        <v>114</v>
      </c>
      <c r="Q125" s="142" t="s">
        <v>114</v>
      </c>
      <c r="R125" s="142" t="s">
        <v>114</v>
      </c>
      <c r="S125" s="142" t="s">
        <v>114</v>
      </c>
      <c r="T125" s="142" t="s">
        <v>114</v>
      </c>
      <c r="U125" s="142" t="s">
        <v>114</v>
      </c>
      <c r="V125" s="142" t="s">
        <v>114</v>
      </c>
      <c r="W125" s="142" t="s">
        <v>114</v>
      </c>
      <c r="X125" s="142">
        <v>20</v>
      </c>
    </row>
    <row r="126" spans="1:24" ht="24">
      <c r="A126" s="413">
        <v>31</v>
      </c>
      <c r="B126" s="357" t="s">
        <v>461</v>
      </c>
      <c r="C126" s="413" t="s">
        <v>45</v>
      </c>
      <c r="D126" s="406" t="s">
        <v>114</v>
      </c>
      <c r="E126" s="369">
        <v>145</v>
      </c>
      <c r="F126" s="369">
        <v>109</v>
      </c>
      <c r="G126" s="369">
        <v>46</v>
      </c>
      <c r="H126" s="369">
        <f>SUM(E126:G126)</f>
        <v>300</v>
      </c>
      <c r="I126" s="369">
        <v>45</v>
      </c>
      <c r="J126" s="369">
        <v>41</v>
      </c>
      <c r="K126" s="369">
        <v>19</v>
      </c>
      <c r="L126" s="406" t="s">
        <v>114</v>
      </c>
      <c r="M126" s="406" t="s">
        <v>114</v>
      </c>
      <c r="N126" s="406" t="s">
        <v>114</v>
      </c>
      <c r="O126" s="369">
        <f t="shared" si="18"/>
        <v>105</v>
      </c>
      <c r="P126" s="406" t="s">
        <v>114</v>
      </c>
      <c r="Q126" s="406" t="s">
        <v>114</v>
      </c>
      <c r="R126" s="406" t="s">
        <v>114</v>
      </c>
      <c r="S126" s="406" t="s">
        <v>114</v>
      </c>
      <c r="T126" s="406" t="s">
        <v>114</v>
      </c>
      <c r="U126" s="406" t="s">
        <v>114</v>
      </c>
      <c r="V126" s="406" t="s">
        <v>114</v>
      </c>
      <c r="W126" s="406" t="s">
        <v>114</v>
      </c>
      <c r="X126" s="369">
        <f>H126+O126</f>
        <v>405</v>
      </c>
    </row>
    <row r="127" spans="1:24" ht="24">
      <c r="A127" s="367"/>
      <c r="B127" s="367"/>
      <c r="C127" s="148" t="s">
        <v>46</v>
      </c>
      <c r="D127" s="40" t="s">
        <v>114</v>
      </c>
      <c r="E127" s="40">
        <v>131</v>
      </c>
      <c r="F127" s="40">
        <v>82</v>
      </c>
      <c r="G127" s="40">
        <v>28</v>
      </c>
      <c r="H127" s="40">
        <f>SUM(E127:G127)</f>
        <v>241</v>
      </c>
      <c r="I127" s="40">
        <v>34</v>
      </c>
      <c r="J127" s="40">
        <v>27</v>
      </c>
      <c r="K127" s="40">
        <v>18</v>
      </c>
      <c r="L127" s="40" t="s">
        <v>114</v>
      </c>
      <c r="M127" s="40" t="s">
        <v>114</v>
      </c>
      <c r="N127" s="40" t="s">
        <v>114</v>
      </c>
      <c r="O127" s="40">
        <f t="shared" si="18"/>
        <v>79</v>
      </c>
      <c r="P127" s="40" t="s">
        <v>114</v>
      </c>
      <c r="Q127" s="40" t="s">
        <v>114</v>
      </c>
      <c r="R127" s="40" t="s">
        <v>114</v>
      </c>
      <c r="S127" s="40" t="s">
        <v>114</v>
      </c>
      <c r="T127" s="40" t="s">
        <v>114</v>
      </c>
      <c r="U127" s="40" t="s">
        <v>114</v>
      </c>
      <c r="V127" s="40" t="s">
        <v>114</v>
      </c>
      <c r="W127" s="40" t="s">
        <v>114</v>
      </c>
      <c r="X127" s="40">
        <f>H127+O127</f>
        <v>320</v>
      </c>
    </row>
    <row r="128" spans="1:24" ht="24">
      <c r="A128" s="367"/>
      <c r="B128" s="367"/>
      <c r="C128" s="148" t="s">
        <v>25</v>
      </c>
      <c r="D128" s="40" t="s">
        <v>114</v>
      </c>
      <c r="E128" s="40">
        <v>276</v>
      </c>
      <c r="F128" s="40">
        <v>191</v>
      </c>
      <c r="G128" s="40">
        <v>74</v>
      </c>
      <c r="H128" s="40">
        <f>SUM(E128:G128)</f>
        <v>541</v>
      </c>
      <c r="I128" s="40">
        <v>79</v>
      </c>
      <c r="J128" s="40">
        <v>68</v>
      </c>
      <c r="K128" s="40">
        <v>37</v>
      </c>
      <c r="L128" s="40" t="s">
        <v>114</v>
      </c>
      <c r="M128" s="40" t="s">
        <v>114</v>
      </c>
      <c r="N128" s="40" t="s">
        <v>114</v>
      </c>
      <c r="O128" s="40">
        <f t="shared" si="18"/>
        <v>184</v>
      </c>
      <c r="P128" s="40" t="s">
        <v>114</v>
      </c>
      <c r="Q128" s="40" t="s">
        <v>114</v>
      </c>
      <c r="R128" s="40" t="s">
        <v>114</v>
      </c>
      <c r="S128" s="40" t="s">
        <v>114</v>
      </c>
      <c r="T128" s="40" t="s">
        <v>114</v>
      </c>
      <c r="U128" s="40" t="s">
        <v>114</v>
      </c>
      <c r="V128" s="40" t="s">
        <v>114</v>
      </c>
      <c r="W128" s="40" t="s">
        <v>114</v>
      </c>
      <c r="X128" s="40">
        <f>H128+O128</f>
        <v>725</v>
      </c>
    </row>
    <row r="129" spans="1:24" ht="24.75" thickBot="1">
      <c r="A129" s="391"/>
      <c r="B129" s="391"/>
      <c r="C129" s="411" t="s">
        <v>60</v>
      </c>
      <c r="D129" s="142" t="s">
        <v>114</v>
      </c>
      <c r="E129" s="40"/>
      <c r="F129" s="40"/>
      <c r="G129" s="40"/>
      <c r="H129" s="40"/>
      <c r="I129" s="40">
        <v>2</v>
      </c>
      <c r="J129" s="40">
        <v>2</v>
      </c>
      <c r="K129" s="40">
        <v>1</v>
      </c>
      <c r="L129" s="142" t="s">
        <v>114</v>
      </c>
      <c r="M129" s="142" t="s">
        <v>114</v>
      </c>
      <c r="N129" s="142" t="s">
        <v>114</v>
      </c>
      <c r="O129" s="40">
        <f t="shared" si="18"/>
        <v>5</v>
      </c>
      <c r="P129" s="142" t="s">
        <v>114</v>
      </c>
      <c r="Q129" s="142" t="s">
        <v>114</v>
      </c>
      <c r="R129" s="142" t="s">
        <v>114</v>
      </c>
      <c r="S129" s="142" t="s">
        <v>114</v>
      </c>
      <c r="T129" s="142" t="s">
        <v>114</v>
      </c>
      <c r="U129" s="142" t="s">
        <v>114</v>
      </c>
      <c r="V129" s="142" t="s">
        <v>114</v>
      </c>
      <c r="W129" s="142" t="s">
        <v>114</v>
      </c>
      <c r="X129" s="40">
        <v>5</v>
      </c>
    </row>
  </sheetData>
  <sheetProtection/>
  <mergeCells count="9">
    <mergeCell ref="A1:X1"/>
    <mergeCell ref="A4:A5"/>
    <mergeCell ref="B4:B5"/>
    <mergeCell ref="C4:C5"/>
    <mergeCell ref="D4:H4"/>
    <mergeCell ref="I4:O4"/>
    <mergeCell ref="P4:S4"/>
    <mergeCell ref="T4:W4"/>
    <mergeCell ref="A2:X2"/>
  </mergeCells>
  <printOptions/>
  <pageMargins left="0.2362204724409449" right="0.2362204724409449" top="0.7480314960629921" bottom="0.7480314960629921" header="0.31496062992125984" footer="0.31496062992125984"/>
  <pageSetup firstPageNumber="81" useFirstPageNumber="1" horizontalDpi="600" verticalDpi="600" orientation="landscape" paperSize="9" scale="80" r:id="rId1"/>
  <headerFooter>
    <oddHeader>&amp;L&amp;"TH SarabunPSK,ธรรมดา"&amp;10สำนักงานการศึกษาเอกชนจังหวัดนราธิวาส&amp;R&amp;"TH SarabunPSK,ธรรมดา" &amp;P</oddHeader>
    <oddFooter>&amp;R&amp;"TH SarabunPSK,ธรรมดา"&amp;10งานเทคโนโลยีสารสนเทศ กลุ่มแผนงานและยุทธศาสตร์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W30"/>
  <sheetViews>
    <sheetView view="pageLayout" zoomScale="80" zoomScaleNormal="90" zoomScalePageLayoutView="80" workbookViewId="0" topLeftCell="A1">
      <selection activeCell="F19" sqref="F19"/>
    </sheetView>
  </sheetViews>
  <sheetFormatPr defaultColWidth="9.140625" defaultRowHeight="15"/>
  <cols>
    <col min="1" max="1" width="4.140625" style="154" customWidth="1"/>
    <col min="2" max="2" width="16.421875" style="154" customWidth="1"/>
    <col min="3" max="6" width="7.00390625" style="154" customWidth="1"/>
    <col min="7" max="13" width="6.8515625" style="154" customWidth="1"/>
    <col min="14" max="14" width="7.421875" style="154" customWidth="1"/>
    <col min="15" max="17" width="6.57421875" style="154" customWidth="1"/>
    <col min="18" max="18" width="8.28125" style="154" customWidth="1"/>
    <col min="19" max="21" width="6.57421875" style="154" customWidth="1"/>
    <col min="22" max="22" width="8.140625" style="154" customWidth="1"/>
    <col min="23" max="23" width="7.57421875" style="154" customWidth="1"/>
    <col min="24" max="16384" width="9.140625" style="154" customWidth="1"/>
  </cols>
  <sheetData>
    <row r="1" spans="1:23" s="165" customFormat="1" ht="35.25" customHeight="1">
      <c r="A1" s="678" t="s">
        <v>1840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8"/>
      <c r="W1" s="678"/>
    </row>
    <row r="2" spans="1:23" s="165" customFormat="1" ht="26.25" customHeight="1">
      <c r="A2" s="620" t="s">
        <v>122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620"/>
    </row>
    <row r="3" spans="1:23" s="165" customFormat="1" ht="9.75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1:23" s="165" customFormat="1" ht="24">
      <c r="A4" s="679" t="s">
        <v>0</v>
      </c>
      <c r="B4" s="679" t="s">
        <v>59</v>
      </c>
      <c r="C4" s="681" t="s">
        <v>21</v>
      </c>
      <c r="D4" s="681"/>
      <c r="E4" s="681"/>
      <c r="F4" s="681"/>
      <c r="G4" s="681"/>
      <c r="H4" s="682" t="s">
        <v>22</v>
      </c>
      <c r="I4" s="681"/>
      <c r="J4" s="681"/>
      <c r="K4" s="681"/>
      <c r="L4" s="681"/>
      <c r="M4" s="681"/>
      <c r="N4" s="681"/>
      <c r="O4" s="682" t="s">
        <v>23</v>
      </c>
      <c r="P4" s="681"/>
      <c r="Q4" s="681"/>
      <c r="R4" s="681"/>
      <c r="S4" s="682" t="s">
        <v>24</v>
      </c>
      <c r="T4" s="681"/>
      <c r="U4" s="681"/>
      <c r="V4" s="681"/>
      <c r="W4" s="168" t="s">
        <v>25</v>
      </c>
    </row>
    <row r="5" spans="1:23" s="165" customFormat="1" ht="24">
      <c r="A5" s="680"/>
      <c r="B5" s="680"/>
      <c r="C5" s="169" t="s">
        <v>26</v>
      </c>
      <c r="D5" s="170" t="s">
        <v>27</v>
      </c>
      <c r="E5" s="171" t="s">
        <v>28</v>
      </c>
      <c r="F5" s="171" t="s">
        <v>29</v>
      </c>
      <c r="G5" s="167" t="s">
        <v>25</v>
      </c>
      <c r="H5" s="171" t="s">
        <v>30</v>
      </c>
      <c r="I5" s="171" t="s">
        <v>31</v>
      </c>
      <c r="J5" s="171" t="s">
        <v>32</v>
      </c>
      <c r="K5" s="171" t="s">
        <v>33</v>
      </c>
      <c r="L5" s="171" t="s">
        <v>34</v>
      </c>
      <c r="M5" s="171" t="s">
        <v>35</v>
      </c>
      <c r="N5" s="167" t="s">
        <v>25</v>
      </c>
      <c r="O5" s="171" t="s">
        <v>36</v>
      </c>
      <c r="P5" s="171" t="s">
        <v>37</v>
      </c>
      <c r="Q5" s="171" t="s">
        <v>38</v>
      </c>
      <c r="R5" s="167" t="s">
        <v>25</v>
      </c>
      <c r="S5" s="171" t="s">
        <v>39</v>
      </c>
      <c r="T5" s="171" t="s">
        <v>40</v>
      </c>
      <c r="U5" s="171" t="s">
        <v>41</v>
      </c>
      <c r="V5" s="167" t="s">
        <v>25</v>
      </c>
      <c r="W5" s="172" t="s">
        <v>42</v>
      </c>
    </row>
    <row r="6" spans="1:23" ht="24">
      <c r="A6" s="36">
        <v>1</v>
      </c>
      <c r="B6" s="38" t="s">
        <v>126</v>
      </c>
      <c r="C6" s="44">
        <v>122</v>
      </c>
      <c r="D6" s="44">
        <v>675</v>
      </c>
      <c r="E6" s="44">
        <v>763</v>
      </c>
      <c r="F6" s="44">
        <v>771</v>
      </c>
      <c r="G6" s="44">
        <f>SUM(C6:F6)</f>
        <v>2331</v>
      </c>
      <c r="H6" s="44">
        <v>808</v>
      </c>
      <c r="I6" s="44">
        <v>778</v>
      </c>
      <c r="J6" s="44">
        <v>715</v>
      </c>
      <c r="K6" s="44">
        <v>701</v>
      </c>
      <c r="L6" s="44">
        <v>666</v>
      </c>
      <c r="M6" s="44">
        <v>634</v>
      </c>
      <c r="N6" s="44">
        <f>SUM(H6:M6)</f>
        <v>4302</v>
      </c>
      <c r="O6" s="40">
        <v>13</v>
      </c>
      <c r="P6" s="40">
        <v>23</v>
      </c>
      <c r="Q6" s="40">
        <v>20</v>
      </c>
      <c r="R6" s="44">
        <f>SUM(O6:Q6)</f>
        <v>56</v>
      </c>
      <c r="S6" s="44" t="s">
        <v>136</v>
      </c>
      <c r="T6" s="44">
        <v>5</v>
      </c>
      <c r="U6" s="44">
        <v>9</v>
      </c>
      <c r="V6" s="44">
        <f>SUM(T6:U6)</f>
        <v>14</v>
      </c>
      <c r="W6" s="491">
        <f>G6+N6+R6+V6</f>
        <v>6703</v>
      </c>
    </row>
    <row r="7" spans="1:23" ht="24">
      <c r="A7" s="36">
        <v>2</v>
      </c>
      <c r="B7" s="38" t="s">
        <v>145</v>
      </c>
      <c r="C7" s="40">
        <v>25</v>
      </c>
      <c r="D7" s="40">
        <v>292</v>
      </c>
      <c r="E7" s="40">
        <v>355</v>
      </c>
      <c r="F7" s="40">
        <v>305</v>
      </c>
      <c r="G7" s="40">
        <f>SUM(C7:F7)</f>
        <v>977</v>
      </c>
      <c r="H7" s="40">
        <v>170</v>
      </c>
      <c r="I7" s="40">
        <v>136</v>
      </c>
      <c r="J7" s="40">
        <v>143</v>
      </c>
      <c r="K7" s="40">
        <v>128</v>
      </c>
      <c r="L7" s="40">
        <v>122</v>
      </c>
      <c r="M7" s="40">
        <v>134</v>
      </c>
      <c r="N7" s="40">
        <f>SUM(H7:M7)</f>
        <v>833</v>
      </c>
      <c r="O7" s="40">
        <v>75</v>
      </c>
      <c r="P7" s="40">
        <v>60</v>
      </c>
      <c r="Q7" s="40">
        <v>69</v>
      </c>
      <c r="R7" s="40">
        <f>SUM(O7:Q7)</f>
        <v>204</v>
      </c>
      <c r="S7" s="40">
        <v>39</v>
      </c>
      <c r="T7" s="40">
        <v>36</v>
      </c>
      <c r="U7" s="40">
        <v>20</v>
      </c>
      <c r="V7" s="40">
        <f>SUM(S7:U7)</f>
        <v>95</v>
      </c>
      <c r="W7" s="492">
        <f>G7+N7+R7+V7</f>
        <v>2109</v>
      </c>
    </row>
    <row r="8" spans="1:23" ht="24">
      <c r="A8" s="36">
        <v>3</v>
      </c>
      <c r="B8" s="38" t="s">
        <v>146</v>
      </c>
      <c r="C8" s="474">
        <v>0</v>
      </c>
      <c r="D8" s="40">
        <f>'[1]จำนวนนักเรียนก่อนประถม'!H121</f>
        <v>55</v>
      </c>
      <c r="E8" s="40">
        <f>'[1]จำนวนนักเรียนก่อนประถม'!K121</f>
        <v>51</v>
      </c>
      <c r="F8" s="40">
        <f>'[1]จำนวนนักเรียนก่อนประถม'!N121</f>
        <v>17</v>
      </c>
      <c r="G8" s="40">
        <f>'[1]จำนวนนักเรียนก่อนประถม'!P121</f>
        <v>123</v>
      </c>
      <c r="H8" s="370" t="s">
        <v>114</v>
      </c>
      <c r="I8" s="370" t="s">
        <v>114</v>
      </c>
      <c r="J8" s="370" t="s">
        <v>114</v>
      </c>
      <c r="K8" s="370" t="s">
        <v>114</v>
      </c>
      <c r="L8" s="370" t="s">
        <v>114</v>
      </c>
      <c r="M8" s="370" t="s">
        <v>114</v>
      </c>
      <c r="N8" s="370" t="s">
        <v>114</v>
      </c>
      <c r="O8" s="370" t="s">
        <v>114</v>
      </c>
      <c r="P8" s="370" t="s">
        <v>114</v>
      </c>
      <c r="Q8" s="370" t="s">
        <v>114</v>
      </c>
      <c r="R8" s="370" t="s">
        <v>114</v>
      </c>
      <c r="S8" s="370" t="s">
        <v>114</v>
      </c>
      <c r="T8" s="370" t="s">
        <v>114</v>
      </c>
      <c r="U8" s="370" t="s">
        <v>114</v>
      </c>
      <c r="V8" s="370" t="s">
        <v>114</v>
      </c>
      <c r="W8" s="493">
        <v>123</v>
      </c>
    </row>
    <row r="9" spans="1:23" ht="24">
      <c r="A9" s="36">
        <v>4</v>
      </c>
      <c r="B9" s="38" t="s">
        <v>147</v>
      </c>
      <c r="C9" s="474">
        <v>0</v>
      </c>
      <c r="D9" s="40">
        <v>324</v>
      </c>
      <c r="E9" s="40">
        <v>458</v>
      </c>
      <c r="F9" s="40">
        <v>511</v>
      </c>
      <c r="G9" s="40">
        <v>1293</v>
      </c>
      <c r="H9" s="40">
        <v>494</v>
      </c>
      <c r="I9" s="40">
        <v>466</v>
      </c>
      <c r="J9" s="40">
        <v>389</v>
      </c>
      <c r="K9" s="40">
        <v>400</v>
      </c>
      <c r="L9" s="40">
        <v>391</v>
      </c>
      <c r="M9" s="40">
        <v>359</v>
      </c>
      <c r="N9" s="40">
        <v>2499</v>
      </c>
      <c r="O9" s="370" t="s">
        <v>114</v>
      </c>
      <c r="P9" s="370" t="s">
        <v>114</v>
      </c>
      <c r="Q9" s="370" t="s">
        <v>114</v>
      </c>
      <c r="R9" s="370" t="s">
        <v>114</v>
      </c>
      <c r="S9" s="370" t="s">
        <v>114</v>
      </c>
      <c r="T9" s="370" t="s">
        <v>114</v>
      </c>
      <c r="U9" s="370" t="s">
        <v>114</v>
      </c>
      <c r="V9" s="370" t="s">
        <v>114</v>
      </c>
      <c r="W9" s="493">
        <f>G9+N9</f>
        <v>3792</v>
      </c>
    </row>
    <row r="10" spans="1:23" ht="24">
      <c r="A10" s="36">
        <v>5</v>
      </c>
      <c r="B10" s="38" t="s">
        <v>148</v>
      </c>
      <c r="C10" s="474">
        <v>0</v>
      </c>
      <c r="D10" s="40">
        <v>199</v>
      </c>
      <c r="E10" s="40">
        <v>181</v>
      </c>
      <c r="F10" s="40">
        <v>169</v>
      </c>
      <c r="G10" s="40">
        <f>SUM(D10:F10)</f>
        <v>549</v>
      </c>
      <c r="H10" s="40">
        <v>37</v>
      </c>
      <c r="I10" s="40">
        <v>39</v>
      </c>
      <c r="J10" s="40">
        <v>23</v>
      </c>
      <c r="K10" s="40">
        <v>17</v>
      </c>
      <c r="L10" s="370" t="s">
        <v>114</v>
      </c>
      <c r="M10" s="370" t="s">
        <v>114</v>
      </c>
      <c r="N10" s="40">
        <f>SUM(H10:M10)</f>
        <v>116</v>
      </c>
      <c r="O10" s="370" t="s">
        <v>114</v>
      </c>
      <c r="P10" s="370" t="s">
        <v>114</v>
      </c>
      <c r="Q10" s="370" t="s">
        <v>114</v>
      </c>
      <c r="R10" s="370" t="s">
        <v>114</v>
      </c>
      <c r="S10" s="370" t="s">
        <v>114</v>
      </c>
      <c r="T10" s="370" t="s">
        <v>114</v>
      </c>
      <c r="U10" s="370" t="s">
        <v>114</v>
      </c>
      <c r="V10" s="370" t="s">
        <v>114</v>
      </c>
      <c r="W10" s="493">
        <f>G10+N10</f>
        <v>665</v>
      </c>
    </row>
    <row r="11" spans="1:23" ht="24">
      <c r="A11" s="36">
        <v>6</v>
      </c>
      <c r="B11" s="38" t="s">
        <v>149</v>
      </c>
      <c r="C11" s="44">
        <v>71</v>
      </c>
      <c r="D11" s="44">
        <v>487</v>
      </c>
      <c r="E11" s="44">
        <v>509</v>
      </c>
      <c r="F11" s="44">
        <v>448</v>
      </c>
      <c r="G11" s="85">
        <f>SUM(C11:F11)</f>
        <v>1515</v>
      </c>
      <c r="H11" s="44">
        <v>302</v>
      </c>
      <c r="I11" s="44">
        <v>278</v>
      </c>
      <c r="J11" s="44">
        <v>198</v>
      </c>
      <c r="K11" s="44">
        <v>147</v>
      </c>
      <c r="L11" s="44">
        <v>150</v>
      </c>
      <c r="M11" s="44">
        <v>137</v>
      </c>
      <c r="N11" s="85">
        <f>SUM(H11:M11)</f>
        <v>1212</v>
      </c>
      <c r="O11" s="44">
        <v>23</v>
      </c>
      <c r="P11" s="44">
        <v>48</v>
      </c>
      <c r="Q11" s="44">
        <v>76</v>
      </c>
      <c r="R11" s="44">
        <f>SUM(O11:Q11)</f>
        <v>147</v>
      </c>
      <c r="S11" s="82"/>
      <c r="T11" s="82"/>
      <c r="U11" s="82"/>
      <c r="V11" s="82"/>
      <c r="W11" s="494">
        <f>G11+N11+R11</f>
        <v>2874</v>
      </c>
    </row>
    <row r="12" spans="1:23" ht="24">
      <c r="A12" s="36">
        <v>7</v>
      </c>
      <c r="B12" s="38" t="s">
        <v>150</v>
      </c>
      <c r="C12" s="40">
        <v>14</v>
      </c>
      <c r="D12" s="40">
        <v>54</v>
      </c>
      <c r="E12" s="40">
        <v>59</v>
      </c>
      <c r="F12" s="40">
        <v>76</v>
      </c>
      <c r="G12" s="40">
        <f>SUM(C12:F12)</f>
        <v>203</v>
      </c>
      <c r="H12" s="40">
        <v>49</v>
      </c>
      <c r="I12" s="40">
        <v>38</v>
      </c>
      <c r="J12" s="40">
        <v>39</v>
      </c>
      <c r="K12" s="40">
        <v>26</v>
      </c>
      <c r="L12" s="40">
        <v>28</v>
      </c>
      <c r="M12" s="40">
        <v>22</v>
      </c>
      <c r="N12" s="40">
        <f>SUM(H12:M12)</f>
        <v>202</v>
      </c>
      <c r="O12" s="370" t="s">
        <v>114</v>
      </c>
      <c r="P12" s="370" t="s">
        <v>114</v>
      </c>
      <c r="Q12" s="370" t="s">
        <v>114</v>
      </c>
      <c r="R12" s="370" t="s">
        <v>114</v>
      </c>
      <c r="S12" s="370" t="s">
        <v>114</v>
      </c>
      <c r="T12" s="370" t="s">
        <v>114</v>
      </c>
      <c r="U12" s="370" t="s">
        <v>114</v>
      </c>
      <c r="V12" s="370" t="s">
        <v>114</v>
      </c>
      <c r="W12" s="493">
        <f>G12+N12</f>
        <v>405</v>
      </c>
    </row>
    <row r="13" spans="1:23" ht="24">
      <c r="A13" s="36">
        <v>8</v>
      </c>
      <c r="B13" s="38" t="s">
        <v>151</v>
      </c>
      <c r="C13" s="474">
        <v>0</v>
      </c>
      <c r="D13" s="474">
        <v>107</v>
      </c>
      <c r="E13" s="474">
        <v>122</v>
      </c>
      <c r="F13" s="474">
        <v>112</v>
      </c>
      <c r="G13" s="474">
        <f>SUM(D13:F13)</f>
        <v>341</v>
      </c>
      <c r="H13" s="474">
        <v>73</v>
      </c>
      <c r="I13" s="474">
        <v>83</v>
      </c>
      <c r="J13" s="474">
        <v>85</v>
      </c>
      <c r="K13" s="474">
        <v>73</v>
      </c>
      <c r="L13" s="474">
        <v>72</v>
      </c>
      <c r="M13" s="474">
        <v>79</v>
      </c>
      <c r="N13" s="474">
        <f>SUM(H13:M13)</f>
        <v>465</v>
      </c>
      <c r="O13" s="370" t="s">
        <v>114</v>
      </c>
      <c r="P13" s="370" t="s">
        <v>114</v>
      </c>
      <c r="Q13" s="370" t="s">
        <v>114</v>
      </c>
      <c r="R13" s="370" t="s">
        <v>114</v>
      </c>
      <c r="S13" s="370" t="s">
        <v>114</v>
      </c>
      <c r="T13" s="370" t="s">
        <v>114</v>
      </c>
      <c r="U13" s="370" t="s">
        <v>114</v>
      </c>
      <c r="V13" s="370" t="s">
        <v>114</v>
      </c>
      <c r="W13" s="493">
        <f>G13+N13</f>
        <v>806</v>
      </c>
    </row>
    <row r="14" spans="1:23" ht="24">
      <c r="A14" s="36">
        <v>9</v>
      </c>
      <c r="B14" s="38" t="s">
        <v>152</v>
      </c>
      <c r="C14" s="40">
        <v>30</v>
      </c>
      <c r="D14" s="40">
        <v>123</v>
      </c>
      <c r="E14" s="40">
        <v>100</v>
      </c>
      <c r="F14" s="40">
        <v>105</v>
      </c>
      <c r="G14" s="40">
        <v>358</v>
      </c>
      <c r="H14" s="40" t="s">
        <v>114</v>
      </c>
      <c r="I14" s="40" t="s">
        <v>114</v>
      </c>
      <c r="J14" s="40" t="s">
        <v>114</v>
      </c>
      <c r="K14" s="40" t="s">
        <v>114</v>
      </c>
      <c r="L14" s="40" t="s">
        <v>114</v>
      </c>
      <c r="M14" s="40" t="s">
        <v>163</v>
      </c>
      <c r="N14" s="40" t="s">
        <v>114</v>
      </c>
      <c r="O14" s="474">
        <v>0</v>
      </c>
      <c r="P14" s="474">
        <v>0</v>
      </c>
      <c r="Q14" s="474">
        <v>0</v>
      </c>
      <c r="R14" s="474">
        <v>0</v>
      </c>
      <c r="S14" s="474">
        <v>0</v>
      </c>
      <c r="T14" s="474">
        <v>0</v>
      </c>
      <c r="U14" s="474">
        <v>0</v>
      </c>
      <c r="V14" s="474">
        <v>0</v>
      </c>
      <c r="W14" s="492">
        <v>358</v>
      </c>
    </row>
    <row r="15" spans="1:23" ht="24">
      <c r="A15" s="358">
        <v>10</v>
      </c>
      <c r="B15" s="368" t="s">
        <v>153</v>
      </c>
      <c r="C15" s="370"/>
      <c r="D15" s="370">
        <v>565</v>
      </c>
      <c r="E15" s="370">
        <v>492</v>
      </c>
      <c r="F15" s="370">
        <v>408</v>
      </c>
      <c r="G15" s="475">
        <v>1465</v>
      </c>
      <c r="H15" s="370">
        <v>368</v>
      </c>
      <c r="I15" s="370">
        <v>322</v>
      </c>
      <c r="J15" s="370">
        <v>278</v>
      </c>
      <c r="K15" s="370">
        <v>251</v>
      </c>
      <c r="L15" s="370">
        <v>196</v>
      </c>
      <c r="M15" s="370">
        <v>174</v>
      </c>
      <c r="N15" s="475">
        <v>1589</v>
      </c>
      <c r="O15" s="370" t="s">
        <v>114</v>
      </c>
      <c r="P15" s="370" t="s">
        <v>114</v>
      </c>
      <c r="Q15" s="370" t="s">
        <v>114</v>
      </c>
      <c r="R15" s="370" t="s">
        <v>114</v>
      </c>
      <c r="S15" s="370" t="s">
        <v>114</v>
      </c>
      <c r="T15" s="370" t="s">
        <v>114</v>
      </c>
      <c r="U15" s="370" t="s">
        <v>114</v>
      </c>
      <c r="V15" s="370" t="s">
        <v>114</v>
      </c>
      <c r="W15" s="495">
        <f>G15+N15</f>
        <v>3054</v>
      </c>
    </row>
    <row r="16" spans="1:23" ht="24">
      <c r="A16" s="36">
        <v>11</v>
      </c>
      <c r="B16" s="38" t="s">
        <v>154</v>
      </c>
      <c r="C16" s="40"/>
      <c r="D16" s="40">
        <v>53</v>
      </c>
      <c r="E16" s="40">
        <v>31</v>
      </c>
      <c r="F16" s="40">
        <v>22</v>
      </c>
      <c r="G16" s="179">
        <v>106</v>
      </c>
      <c r="H16" s="40">
        <v>121</v>
      </c>
      <c r="I16" s="61">
        <v>98</v>
      </c>
      <c r="J16" s="61">
        <v>47</v>
      </c>
      <c r="K16" s="61">
        <v>13</v>
      </c>
      <c r="L16" s="474">
        <v>0</v>
      </c>
      <c r="M16" s="474">
        <v>0</v>
      </c>
      <c r="N16" s="40">
        <v>233</v>
      </c>
      <c r="O16" s="370" t="s">
        <v>114</v>
      </c>
      <c r="P16" s="370" t="s">
        <v>114</v>
      </c>
      <c r="Q16" s="370" t="s">
        <v>114</v>
      </c>
      <c r="R16" s="370" t="s">
        <v>114</v>
      </c>
      <c r="S16" s="370" t="s">
        <v>114</v>
      </c>
      <c r="T16" s="370" t="s">
        <v>114</v>
      </c>
      <c r="U16" s="370" t="s">
        <v>114</v>
      </c>
      <c r="V16" s="370" t="s">
        <v>114</v>
      </c>
      <c r="W16" s="492">
        <f>G16+N16</f>
        <v>339</v>
      </c>
    </row>
    <row r="17" spans="1:23" ht="24">
      <c r="A17" s="36">
        <v>12</v>
      </c>
      <c r="B17" s="38" t="s">
        <v>155</v>
      </c>
      <c r="C17" s="40" t="s">
        <v>114</v>
      </c>
      <c r="D17" s="40" t="s">
        <v>114</v>
      </c>
      <c r="E17" s="40" t="s">
        <v>114</v>
      </c>
      <c r="F17" s="40" t="s">
        <v>114</v>
      </c>
      <c r="G17" s="40" t="s">
        <v>114</v>
      </c>
      <c r="H17" s="40" t="s">
        <v>163</v>
      </c>
      <c r="I17" s="40" t="s">
        <v>114</v>
      </c>
      <c r="J17" s="474">
        <v>0</v>
      </c>
      <c r="K17" s="474">
        <v>0</v>
      </c>
      <c r="L17" s="474">
        <v>0</v>
      </c>
      <c r="M17" s="474">
        <v>0</v>
      </c>
      <c r="N17" s="474">
        <v>0</v>
      </c>
      <c r="O17" s="474">
        <v>0</v>
      </c>
      <c r="P17" s="474">
        <v>0</v>
      </c>
      <c r="Q17" s="474">
        <v>0</v>
      </c>
      <c r="R17" s="474">
        <v>0</v>
      </c>
      <c r="S17" s="474">
        <v>0</v>
      </c>
      <c r="T17" s="474">
        <v>0</v>
      </c>
      <c r="U17" s="474">
        <v>0</v>
      </c>
      <c r="V17" s="474">
        <v>0</v>
      </c>
      <c r="W17" s="493">
        <v>0</v>
      </c>
    </row>
    <row r="18" spans="1:23" ht="24">
      <c r="A18" s="36">
        <v>13</v>
      </c>
      <c r="B18" s="38" t="s">
        <v>156</v>
      </c>
      <c r="C18" s="40" t="s">
        <v>114</v>
      </c>
      <c r="D18" s="40" t="s">
        <v>114</v>
      </c>
      <c r="E18" s="40" t="s">
        <v>114</v>
      </c>
      <c r="F18" s="40" t="s">
        <v>114</v>
      </c>
      <c r="G18" s="40" t="s">
        <v>114</v>
      </c>
      <c r="H18" s="40" t="s">
        <v>163</v>
      </c>
      <c r="I18" s="40" t="s">
        <v>114</v>
      </c>
      <c r="J18" s="474">
        <v>0</v>
      </c>
      <c r="K18" s="474">
        <v>0</v>
      </c>
      <c r="L18" s="474">
        <v>0</v>
      </c>
      <c r="M18" s="474">
        <v>0</v>
      </c>
      <c r="N18" s="474">
        <v>0</v>
      </c>
      <c r="O18" s="474">
        <v>0</v>
      </c>
      <c r="P18" s="474">
        <v>0</v>
      </c>
      <c r="Q18" s="474">
        <v>0</v>
      </c>
      <c r="R18" s="474">
        <v>0</v>
      </c>
      <c r="S18" s="474">
        <v>0</v>
      </c>
      <c r="T18" s="474">
        <v>0</v>
      </c>
      <c r="U18" s="474">
        <v>0</v>
      </c>
      <c r="V18" s="474">
        <v>0</v>
      </c>
      <c r="W18" s="493">
        <v>0</v>
      </c>
    </row>
    <row r="19" spans="1:23" ht="24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</row>
    <row r="20" spans="1:23" ht="24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</row>
    <row r="21" spans="1:23" ht="24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</row>
    <row r="22" spans="1:23" ht="24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</row>
    <row r="23" spans="1:23" ht="24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</row>
    <row r="24" spans="1:23" ht="24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</row>
    <row r="25" spans="1:23" ht="24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</row>
    <row r="26" spans="1:23" ht="24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</row>
    <row r="27" spans="1:23" ht="24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</row>
    <row r="28" spans="1:23" ht="24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</row>
    <row r="29" spans="1:23" ht="24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</row>
    <row r="30" spans="1:23" ht="24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</row>
  </sheetData>
  <sheetProtection/>
  <mergeCells count="8">
    <mergeCell ref="A1:W1"/>
    <mergeCell ref="A2:W2"/>
    <mergeCell ref="A4:A5"/>
    <mergeCell ref="B4:B5"/>
    <mergeCell ref="C4:G4"/>
    <mergeCell ref="H4:N4"/>
    <mergeCell ref="O4:R4"/>
    <mergeCell ref="S4:V4"/>
  </mergeCells>
  <printOptions/>
  <pageMargins left="0.1968503937007874" right="0.1968503937007874" top="0.1968503937007874" bottom="0.1968503937007874" header="0.11811023622047245" footer="0.11811023622047245"/>
  <pageSetup firstPageNumber="108" useFirstPageNumber="1" horizontalDpi="600" verticalDpi="600" orientation="landscape" paperSize="9" scale="80" r:id="rId1"/>
  <headerFooter>
    <oddHeader>&amp;L&amp;"TH SarabunPSK,ธรรมดา"&amp;10สำนักงานการศึกษาเอกชนจังหวัดนราธิวาส&amp;R&amp;"TH SarabunPSK,ตัวหนา" &amp;P</oddHeader>
    <oddFooter>&amp;R&amp;"TH SarabunPSK,ธรรมดา"&amp;10งานเทคโนโลยีสารสนเทศ กลุ่มแผนงานและยุทธศาตร์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37"/>
  <sheetViews>
    <sheetView view="pageLayout" zoomScaleNormal="70" workbookViewId="0" topLeftCell="A28">
      <selection activeCell="C12" sqref="C12"/>
    </sheetView>
  </sheetViews>
  <sheetFormatPr defaultColWidth="9.140625" defaultRowHeight="15"/>
  <cols>
    <col min="1" max="1" width="5.7109375" style="161" customWidth="1"/>
    <col min="2" max="2" width="19.28125" style="161" customWidth="1"/>
    <col min="3" max="3" width="25.421875" style="161" customWidth="1"/>
    <col min="4" max="4" width="26.7109375" style="161" customWidth="1"/>
    <col min="5" max="5" width="30.421875" style="161" customWidth="1"/>
    <col min="6" max="6" width="27.421875" style="161" customWidth="1"/>
    <col min="7" max="7" width="25.8515625" style="161" customWidth="1"/>
    <col min="8" max="16384" width="9.140625" style="161" customWidth="1"/>
  </cols>
  <sheetData>
    <row r="1" spans="1:11" ht="27.75" customHeight="1">
      <c r="A1" s="508" t="s">
        <v>1827</v>
      </c>
      <c r="B1" s="508"/>
      <c r="C1" s="508"/>
      <c r="D1" s="508"/>
      <c r="E1" s="508"/>
      <c r="F1" s="508"/>
      <c r="G1" s="508"/>
      <c r="H1" s="185"/>
      <c r="I1" s="185"/>
      <c r="J1" s="185"/>
      <c r="K1" s="185"/>
    </row>
    <row r="2" spans="1:11" ht="27.75" customHeight="1">
      <c r="A2" s="509" t="s">
        <v>122</v>
      </c>
      <c r="B2" s="509"/>
      <c r="C2" s="509"/>
      <c r="D2" s="509"/>
      <c r="E2" s="509"/>
      <c r="F2" s="509"/>
      <c r="G2" s="509"/>
      <c r="H2" s="186"/>
      <c r="I2" s="186"/>
      <c r="J2" s="186"/>
      <c r="K2" s="186"/>
    </row>
    <row r="3" spans="1:7" s="189" customFormat="1" ht="10.5" customHeight="1">
      <c r="A3" s="187"/>
      <c r="B3" s="187"/>
      <c r="C3" s="187"/>
      <c r="D3" s="187"/>
      <c r="E3" s="188"/>
      <c r="F3" s="188"/>
      <c r="G3" s="188"/>
    </row>
    <row r="4" spans="1:48" s="194" customFormat="1" ht="27" customHeight="1">
      <c r="A4" s="190"/>
      <c r="B4" s="191"/>
      <c r="C4" s="501" t="s">
        <v>12</v>
      </c>
      <c r="D4" s="502"/>
      <c r="E4" s="503" t="s">
        <v>13</v>
      </c>
      <c r="F4" s="504"/>
      <c r="G4" s="505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</row>
    <row r="5" spans="1:48" s="198" customFormat="1" ht="27" customHeight="1">
      <c r="A5" s="195" t="s">
        <v>0</v>
      </c>
      <c r="B5" s="196" t="s">
        <v>1</v>
      </c>
      <c r="C5" s="192" t="s">
        <v>14</v>
      </c>
      <c r="D5" s="506" t="s">
        <v>15</v>
      </c>
      <c r="E5" s="196" t="s">
        <v>16</v>
      </c>
      <c r="F5" s="506" t="s">
        <v>17</v>
      </c>
      <c r="G5" s="506" t="s">
        <v>18</v>
      </c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</row>
    <row r="6" spans="1:49" s="198" customFormat="1" ht="21.75">
      <c r="A6" s="199"/>
      <c r="B6" s="200"/>
      <c r="C6" s="201" t="s">
        <v>19</v>
      </c>
      <c r="D6" s="507"/>
      <c r="E6" s="200" t="s">
        <v>71</v>
      </c>
      <c r="F6" s="507"/>
      <c r="G6" s="50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</row>
    <row r="7" spans="1:7" ht="21.75">
      <c r="A7" s="90" t="s">
        <v>87</v>
      </c>
      <c r="B7" s="52" t="s">
        <v>88</v>
      </c>
      <c r="C7" s="203" t="s">
        <v>89</v>
      </c>
      <c r="D7" s="204" t="s">
        <v>90</v>
      </c>
      <c r="E7" s="153" t="s">
        <v>91</v>
      </c>
      <c r="F7" s="205" t="s">
        <v>92</v>
      </c>
      <c r="G7" s="205" t="s">
        <v>93</v>
      </c>
    </row>
    <row r="8" spans="1:7" ht="21.75">
      <c r="A8" s="90" t="s">
        <v>94</v>
      </c>
      <c r="B8" s="52" t="s">
        <v>95</v>
      </c>
      <c r="C8" s="206" t="s">
        <v>96</v>
      </c>
      <c r="D8" s="204"/>
      <c r="E8" s="153" t="s">
        <v>97</v>
      </c>
      <c r="F8" s="205" t="s">
        <v>97</v>
      </c>
      <c r="G8" s="205" t="s">
        <v>97</v>
      </c>
    </row>
    <row r="9" spans="1:7" ht="21.75">
      <c r="A9" s="90" t="s">
        <v>98</v>
      </c>
      <c r="B9" s="52" t="s">
        <v>99</v>
      </c>
      <c r="C9" s="203" t="s">
        <v>100</v>
      </c>
      <c r="D9" s="204"/>
      <c r="E9" s="153" t="s">
        <v>101</v>
      </c>
      <c r="F9" s="205" t="s">
        <v>102</v>
      </c>
      <c r="G9" s="205" t="s">
        <v>103</v>
      </c>
    </row>
    <row r="10" spans="1:7" ht="21.75">
      <c r="A10" s="90" t="s">
        <v>104</v>
      </c>
      <c r="B10" s="52" t="s">
        <v>105</v>
      </c>
      <c r="C10" s="203" t="s">
        <v>106</v>
      </c>
      <c r="D10" s="204" t="s">
        <v>107</v>
      </c>
      <c r="E10" s="153" t="s">
        <v>108</v>
      </c>
      <c r="F10" s="205" t="s">
        <v>109</v>
      </c>
      <c r="G10" s="205" t="s">
        <v>110</v>
      </c>
    </row>
    <row r="11" spans="1:7" ht="21.75">
      <c r="A11" s="90" t="s">
        <v>111</v>
      </c>
      <c r="B11" s="55" t="s">
        <v>112</v>
      </c>
      <c r="C11" s="203" t="s">
        <v>113</v>
      </c>
      <c r="D11" s="204" t="s">
        <v>114</v>
      </c>
      <c r="E11" s="153" t="s">
        <v>115</v>
      </c>
      <c r="F11" s="205" t="s">
        <v>115</v>
      </c>
      <c r="G11" s="205" t="s">
        <v>116</v>
      </c>
    </row>
    <row r="12" spans="1:7" ht="21.75">
      <c r="A12" s="96" t="s">
        <v>219</v>
      </c>
      <c r="B12" s="65" t="s">
        <v>220</v>
      </c>
      <c r="C12" s="207" t="s">
        <v>231</v>
      </c>
      <c r="D12" s="208"/>
      <c r="E12" s="150" t="s">
        <v>232</v>
      </c>
      <c r="F12" s="150" t="s">
        <v>232</v>
      </c>
      <c r="G12" s="209" t="s">
        <v>233</v>
      </c>
    </row>
    <row r="13" spans="1:7" ht="21.75">
      <c r="A13" s="96" t="s">
        <v>225</v>
      </c>
      <c r="B13" s="65" t="s">
        <v>226</v>
      </c>
      <c r="C13" s="207" t="s">
        <v>234</v>
      </c>
      <c r="D13" s="208" t="s">
        <v>235</v>
      </c>
      <c r="E13" s="150" t="s">
        <v>236</v>
      </c>
      <c r="F13" s="150" t="s">
        <v>236</v>
      </c>
      <c r="G13" s="209" t="s">
        <v>237</v>
      </c>
    </row>
    <row r="14" spans="1:7" ht="21.75">
      <c r="A14" s="90" t="s">
        <v>428</v>
      </c>
      <c r="B14" s="63" t="s">
        <v>238</v>
      </c>
      <c r="C14" s="210" t="s">
        <v>243</v>
      </c>
      <c r="D14" s="100"/>
      <c r="E14" s="211" t="s">
        <v>244</v>
      </c>
      <c r="F14" s="211" t="s">
        <v>244</v>
      </c>
      <c r="G14" s="211" t="s">
        <v>245</v>
      </c>
    </row>
    <row r="15" spans="1:7" ht="21.75">
      <c r="A15" s="90" t="s">
        <v>429</v>
      </c>
      <c r="B15" s="67" t="s">
        <v>246</v>
      </c>
      <c r="C15" s="212">
        <v>235354</v>
      </c>
      <c r="D15" s="204"/>
      <c r="E15" s="149" t="s">
        <v>276</v>
      </c>
      <c r="F15" s="149" t="s">
        <v>277</v>
      </c>
      <c r="G15" s="149" t="s">
        <v>276</v>
      </c>
    </row>
    <row r="16" spans="1:7" ht="21.75">
      <c r="A16" s="90" t="s">
        <v>430</v>
      </c>
      <c r="B16" s="67" t="s">
        <v>253</v>
      </c>
      <c r="C16" s="152"/>
      <c r="D16" s="204"/>
      <c r="E16" s="149" t="s">
        <v>278</v>
      </c>
      <c r="F16" s="149" t="s">
        <v>278</v>
      </c>
      <c r="G16" s="149" t="s">
        <v>279</v>
      </c>
    </row>
    <row r="17" spans="1:7" ht="21.75">
      <c r="A17" s="90" t="s">
        <v>431</v>
      </c>
      <c r="B17" s="67" t="s">
        <v>258</v>
      </c>
      <c r="C17" s="152"/>
      <c r="D17" s="204"/>
      <c r="E17" s="149" t="s">
        <v>280</v>
      </c>
      <c r="F17" s="149" t="s">
        <v>281</v>
      </c>
      <c r="G17" s="149" t="s">
        <v>282</v>
      </c>
    </row>
    <row r="18" spans="1:7" ht="21.75">
      <c r="A18" s="90" t="s">
        <v>432</v>
      </c>
      <c r="B18" s="67" t="s">
        <v>263</v>
      </c>
      <c r="C18" s="152"/>
      <c r="D18" s="204"/>
      <c r="E18" s="149" t="s">
        <v>281</v>
      </c>
      <c r="F18" s="149" t="s">
        <v>283</v>
      </c>
      <c r="G18" s="149" t="s">
        <v>281</v>
      </c>
    </row>
    <row r="19" spans="1:7" ht="21.75">
      <c r="A19" s="96" t="s">
        <v>433</v>
      </c>
      <c r="B19" s="67" t="s">
        <v>267</v>
      </c>
      <c r="C19" s="206">
        <v>237210</v>
      </c>
      <c r="D19" s="204" t="s">
        <v>284</v>
      </c>
      <c r="E19" s="149" t="s">
        <v>285</v>
      </c>
      <c r="F19" s="149" t="s">
        <v>285</v>
      </c>
      <c r="G19" s="149" t="s">
        <v>285</v>
      </c>
    </row>
    <row r="20" spans="1:7" ht="21.75">
      <c r="A20" s="96" t="s">
        <v>434</v>
      </c>
      <c r="B20" s="67" t="s">
        <v>272</v>
      </c>
      <c r="C20" s="212">
        <v>237910</v>
      </c>
      <c r="D20" s="213"/>
      <c r="E20" s="149" t="s">
        <v>286</v>
      </c>
      <c r="F20" s="149" t="s">
        <v>287</v>
      </c>
      <c r="G20" s="149" t="s">
        <v>288</v>
      </c>
    </row>
    <row r="21" spans="1:7" ht="21.75">
      <c r="A21" s="90" t="s">
        <v>435</v>
      </c>
      <c r="B21" s="56" t="s">
        <v>298</v>
      </c>
      <c r="C21" s="206">
        <v>239006</v>
      </c>
      <c r="D21" s="213"/>
      <c r="E21" s="153" t="s">
        <v>308</v>
      </c>
      <c r="F21" s="153" t="s">
        <v>308</v>
      </c>
      <c r="G21" s="153" t="s">
        <v>308</v>
      </c>
    </row>
    <row r="22" spans="1:7" ht="21.75">
      <c r="A22" s="90" t="s">
        <v>436</v>
      </c>
      <c r="B22" s="56" t="s">
        <v>303</v>
      </c>
      <c r="C22" s="152" t="s">
        <v>136</v>
      </c>
      <c r="D22" s="213" t="s">
        <v>136</v>
      </c>
      <c r="E22" s="153" t="s">
        <v>309</v>
      </c>
      <c r="F22" s="205" t="s">
        <v>310</v>
      </c>
      <c r="G22" s="205" t="s">
        <v>311</v>
      </c>
    </row>
    <row r="23" spans="1:7" ht="21.75">
      <c r="A23" s="90" t="s">
        <v>437</v>
      </c>
      <c r="B23" s="55" t="s">
        <v>312</v>
      </c>
      <c r="C23" s="214" t="s">
        <v>136</v>
      </c>
      <c r="D23" s="215" t="s">
        <v>136</v>
      </c>
      <c r="E23" s="150" t="s">
        <v>342</v>
      </c>
      <c r="F23" s="150" t="s">
        <v>343</v>
      </c>
      <c r="G23" s="150" t="s">
        <v>344</v>
      </c>
    </row>
    <row r="24" spans="1:7" ht="21.75">
      <c r="A24" s="90" t="s">
        <v>438</v>
      </c>
      <c r="B24" s="52" t="s">
        <v>319</v>
      </c>
      <c r="C24" s="214" t="s">
        <v>136</v>
      </c>
      <c r="D24" s="215" t="s">
        <v>136</v>
      </c>
      <c r="E24" s="150" t="s">
        <v>345</v>
      </c>
      <c r="F24" s="150" t="s">
        <v>345</v>
      </c>
      <c r="G24" s="150" t="s">
        <v>345</v>
      </c>
    </row>
    <row r="25" spans="1:7" ht="21.75">
      <c r="A25" s="90" t="s">
        <v>439</v>
      </c>
      <c r="B25" s="55" t="s">
        <v>323</v>
      </c>
      <c r="C25" s="214" t="s">
        <v>136</v>
      </c>
      <c r="D25" s="215" t="s">
        <v>136</v>
      </c>
      <c r="E25" s="150" t="s">
        <v>346</v>
      </c>
      <c r="F25" s="150" t="s">
        <v>347</v>
      </c>
      <c r="G25" s="150" t="s">
        <v>347</v>
      </c>
    </row>
    <row r="26" spans="1:7" ht="21.75">
      <c r="A26" s="96" t="s">
        <v>440</v>
      </c>
      <c r="B26" s="52" t="s">
        <v>328</v>
      </c>
      <c r="C26" s="214" t="s">
        <v>136</v>
      </c>
      <c r="D26" s="215" t="s">
        <v>136</v>
      </c>
      <c r="E26" s="150" t="s">
        <v>348</v>
      </c>
      <c r="F26" s="150" t="s">
        <v>349</v>
      </c>
      <c r="G26" s="150" t="s">
        <v>350</v>
      </c>
    </row>
    <row r="27" spans="1:7" ht="21.75">
      <c r="A27" s="96" t="s">
        <v>441</v>
      </c>
      <c r="B27" s="55" t="s">
        <v>333</v>
      </c>
      <c r="C27" s="214" t="s">
        <v>136</v>
      </c>
      <c r="D27" s="215" t="s">
        <v>136</v>
      </c>
      <c r="E27" s="150" t="s">
        <v>348</v>
      </c>
      <c r="F27" s="150" t="s">
        <v>351</v>
      </c>
      <c r="G27" s="150" t="s">
        <v>352</v>
      </c>
    </row>
    <row r="28" spans="1:7" ht="21.75">
      <c r="A28" s="90" t="s">
        <v>442</v>
      </c>
      <c r="B28" s="55" t="s">
        <v>336</v>
      </c>
      <c r="C28" s="214" t="s">
        <v>136</v>
      </c>
      <c r="D28" s="215" t="s">
        <v>136</v>
      </c>
      <c r="E28" s="150" t="s">
        <v>353</v>
      </c>
      <c r="F28" s="150" t="s">
        <v>354</v>
      </c>
      <c r="G28" s="216" t="s">
        <v>355</v>
      </c>
    </row>
    <row r="29" spans="1:7" ht="21.75">
      <c r="A29" s="90" t="s">
        <v>443</v>
      </c>
      <c r="B29" s="57" t="s">
        <v>402</v>
      </c>
      <c r="C29" s="101" t="s">
        <v>408</v>
      </c>
      <c r="D29" s="63" t="s">
        <v>136</v>
      </c>
      <c r="E29" s="211" t="s">
        <v>409</v>
      </c>
      <c r="F29" s="211" t="s">
        <v>410</v>
      </c>
      <c r="G29" s="211" t="s">
        <v>411</v>
      </c>
    </row>
    <row r="30" spans="1:7" ht="21.75">
      <c r="A30" s="90" t="s">
        <v>444</v>
      </c>
      <c r="B30" s="151" t="s">
        <v>469</v>
      </c>
      <c r="C30" s="57"/>
      <c r="D30" s="61" t="s">
        <v>114</v>
      </c>
      <c r="E30" s="152" t="s">
        <v>470</v>
      </c>
      <c r="F30" s="153" t="s">
        <v>471</v>
      </c>
      <c r="G30" s="152" t="s">
        <v>472</v>
      </c>
    </row>
    <row r="31" spans="1:7" ht="21.75">
      <c r="A31" s="90" t="s">
        <v>445</v>
      </c>
      <c r="B31" s="217" t="s">
        <v>416</v>
      </c>
      <c r="C31" s="218">
        <v>239688</v>
      </c>
      <c r="D31" s="219" t="s">
        <v>136</v>
      </c>
      <c r="E31" s="220" t="s">
        <v>420</v>
      </c>
      <c r="F31" s="220" t="s">
        <v>420</v>
      </c>
      <c r="G31" s="220" t="s">
        <v>421</v>
      </c>
    </row>
    <row r="32" spans="1:7" ht="21.75">
      <c r="A32" s="90" t="s">
        <v>446</v>
      </c>
      <c r="B32" s="57" t="s">
        <v>407</v>
      </c>
      <c r="C32" s="100" t="s">
        <v>114</v>
      </c>
      <c r="D32" s="61" t="s">
        <v>114</v>
      </c>
      <c r="E32" s="153" t="s">
        <v>426</v>
      </c>
      <c r="F32" s="153" t="s">
        <v>426</v>
      </c>
      <c r="G32" s="153" t="s">
        <v>427</v>
      </c>
    </row>
    <row r="33" spans="1:7" ht="24">
      <c r="A33" s="90" t="s">
        <v>447</v>
      </c>
      <c r="B33" s="58" t="s">
        <v>452</v>
      </c>
      <c r="C33" s="364">
        <v>220457</v>
      </c>
      <c r="D33" s="365"/>
      <c r="E33" s="366" t="s">
        <v>473</v>
      </c>
      <c r="F33" s="366" t="s">
        <v>473</v>
      </c>
      <c r="G33" s="366" t="s">
        <v>474</v>
      </c>
    </row>
    <row r="34" spans="1:7" ht="24">
      <c r="A34" s="90" t="s">
        <v>448</v>
      </c>
      <c r="B34" s="58" t="s">
        <v>457</v>
      </c>
      <c r="C34" s="364">
        <v>226807</v>
      </c>
      <c r="D34" s="365" t="s">
        <v>1817</v>
      </c>
      <c r="E34" s="66" t="s">
        <v>1818</v>
      </c>
      <c r="F34" s="66" t="s">
        <v>1818</v>
      </c>
      <c r="G34" s="66" t="s">
        <v>1818</v>
      </c>
    </row>
    <row r="35" spans="1:7" ht="24">
      <c r="A35" s="90" t="s">
        <v>449</v>
      </c>
      <c r="B35" s="58" t="s">
        <v>461</v>
      </c>
      <c r="C35" s="173"/>
      <c r="D35" s="365"/>
      <c r="E35" s="66" t="s">
        <v>1819</v>
      </c>
      <c r="F35" s="66" t="s">
        <v>1819</v>
      </c>
      <c r="G35" s="365" t="s">
        <v>475</v>
      </c>
    </row>
    <row r="36" spans="1:7" ht="21.75">
      <c r="A36" s="90" t="s">
        <v>450</v>
      </c>
      <c r="B36" s="57" t="s">
        <v>464</v>
      </c>
      <c r="C36" s="61" t="s">
        <v>136</v>
      </c>
      <c r="D36" s="162" t="s">
        <v>136</v>
      </c>
      <c r="E36" s="152" t="s">
        <v>467</v>
      </c>
      <c r="F36" s="152" t="s">
        <v>485</v>
      </c>
      <c r="G36" s="152" t="s">
        <v>468</v>
      </c>
    </row>
    <row r="37" spans="1:7" ht="21.75">
      <c r="A37" s="90" t="s">
        <v>451</v>
      </c>
      <c r="B37" s="63" t="s">
        <v>480</v>
      </c>
      <c r="C37" s="221">
        <v>239593</v>
      </c>
      <c r="D37" s="213" t="s">
        <v>486</v>
      </c>
      <c r="E37" s="152" t="s">
        <v>487</v>
      </c>
      <c r="F37" s="204" t="s">
        <v>487</v>
      </c>
      <c r="G37" s="204" t="s">
        <v>488</v>
      </c>
    </row>
  </sheetData>
  <sheetProtection/>
  <mergeCells count="7">
    <mergeCell ref="C4:D4"/>
    <mergeCell ref="E4:G4"/>
    <mergeCell ref="D5:D6"/>
    <mergeCell ref="F5:F6"/>
    <mergeCell ref="G5:G6"/>
    <mergeCell ref="A1:G1"/>
    <mergeCell ref="A2:G2"/>
  </mergeCells>
  <printOptions/>
  <pageMargins left="0.2362204724409449" right="0.2362204724409449" top="0.7480314960629921" bottom="0.7480314960629921" header="0.31496062992125984" footer="0.31496062992125984"/>
  <pageSetup firstPageNumber="11" useFirstPageNumber="1" orientation="landscape" paperSize="9" scale="80" r:id="rId1"/>
  <headerFooter>
    <oddHeader>&amp;L&amp;"TH SarabunPSK,ธรรมดา"สำนักงานการศึกษาเอกชนจังหวัดนราธิวาส&amp;R&amp;"Angsana New,ตัวหนา"&amp;18 &amp;"TH SarabunPSK,ธรรมดา"&amp;11&amp;P</oddHeader>
    <oddFooter>&amp;R&amp;"TH SarabunPSK,ธรรมดา"&amp;10งานเทคโนโลยีสารสนเทศ  กลุ่มแผนและยุทธศาสตร์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P38"/>
  <sheetViews>
    <sheetView view="pageLayout" workbookViewId="0" topLeftCell="A1">
      <selection activeCell="I9" sqref="I9"/>
    </sheetView>
  </sheetViews>
  <sheetFormatPr defaultColWidth="9.140625" defaultRowHeight="15"/>
  <cols>
    <col min="1" max="1" width="2.8515625" style="33" customWidth="1"/>
    <col min="2" max="2" width="11.421875" style="33" customWidth="1"/>
    <col min="3" max="3" width="3.140625" style="33" customWidth="1"/>
    <col min="4" max="4" width="2.8515625" style="33" customWidth="1"/>
    <col min="5" max="10" width="3.140625" style="33" customWidth="1"/>
    <col min="11" max="11" width="2.7109375" style="33" customWidth="1"/>
    <col min="12" max="12" width="3.140625" style="33" customWidth="1"/>
    <col min="13" max="13" width="2.421875" style="33" customWidth="1"/>
    <col min="14" max="14" width="3.140625" style="33" customWidth="1"/>
    <col min="15" max="15" width="2.421875" style="33" customWidth="1"/>
    <col min="16" max="41" width="3.140625" style="33" customWidth="1"/>
    <col min="42" max="42" width="2.7109375" style="33" customWidth="1"/>
    <col min="43" max="54" width="3.140625" style="33" customWidth="1"/>
    <col min="55" max="55" width="2.57421875" style="33" customWidth="1"/>
    <col min="56" max="58" width="3.140625" style="33" customWidth="1"/>
    <col min="59" max="59" width="2.421875" style="33" customWidth="1"/>
    <col min="60" max="60" width="3.00390625" style="33" customWidth="1"/>
    <col min="61" max="62" width="3.140625" style="33" customWidth="1"/>
    <col min="63" max="63" width="3.421875" style="33" customWidth="1"/>
    <col min="64" max="64" width="3.28125" style="33" customWidth="1"/>
    <col min="65" max="65" width="3.421875" style="33" customWidth="1"/>
    <col min="66" max="66" width="5.7109375" style="33" customWidth="1"/>
    <col min="67" max="16384" width="9.140625" style="33" customWidth="1"/>
  </cols>
  <sheetData>
    <row r="1" spans="1:66" ht="30.75">
      <c r="A1" s="514" t="s">
        <v>1828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4"/>
      <c r="AE1" s="514"/>
      <c r="AF1" s="514"/>
      <c r="AG1" s="514"/>
      <c r="AH1" s="514"/>
      <c r="AI1" s="514"/>
      <c r="AJ1" s="514"/>
      <c r="AK1" s="514"/>
      <c r="AL1" s="514"/>
      <c r="AM1" s="514"/>
      <c r="AN1" s="514"/>
      <c r="AO1" s="514"/>
      <c r="AP1" s="514"/>
      <c r="AQ1" s="514"/>
      <c r="AR1" s="514"/>
      <c r="AS1" s="514"/>
      <c r="AT1" s="514"/>
      <c r="AU1" s="514"/>
      <c r="AV1" s="514"/>
      <c r="AW1" s="514"/>
      <c r="AX1" s="514"/>
      <c r="AY1" s="514"/>
      <c r="AZ1" s="514"/>
      <c r="BA1" s="514"/>
      <c r="BB1" s="514"/>
      <c r="BC1" s="514"/>
      <c r="BD1" s="514"/>
      <c r="BE1" s="514"/>
      <c r="BF1" s="514"/>
      <c r="BG1" s="514"/>
      <c r="BH1" s="514"/>
      <c r="BI1" s="514"/>
      <c r="BJ1" s="514"/>
      <c r="BK1" s="514"/>
      <c r="BL1" s="514"/>
      <c r="BM1" s="514"/>
      <c r="BN1" s="514"/>
    </row>
    <row r="2" spans="1:66" ht="30.75">
      <c r="A2" s="515" t="s">
        <v>117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515"/>
      <c r="AD2" s="515"/>
      <c r="AE2" s="515"/>
      <c r="AF2" s="515"/>
      <c r="AG2" s="515"/>
      <c r="AH2" s="515"/>
      <c r="AI2" s="515"/>
      <c r="AJ2" s="515"/>
      <c r="AK2" s="515"/>
      <c r="AL2" s="515"/>
      <c r="AM2" s="515"/>
      <c r="AN2" s="515"/>
      <c r="AO2" s="515"/>
      <c r="AP2" s="515"/>
      <c r="AQ2" s="515"/>
      <c r="AR2" s="515"/>
      <c r="AS2" s="515"/>
      <c r="AT2" s="515"/>
      <c r="AU2" s="515"/>
      <c r="AV2" s="515"/>
      <c r="AW2" s="515"/>
      <c r="AX2" s="515"/>
      <c r="AY2" s="515"/>
      <c r="AZ2" s="515"/>
      <c r="BA2" s="515"/>
      <c r="BB2" s="515"/>
      <c r="BC2" s="515"/>
      <c r="BD2" s="515"/>
      <c r="BE2" s="515"/>
      <c r="BF2" s="515"/>
      <c r="BG2" s="515"/>
      <c r="BH2" s="515"/>
      <c r="BI2" s="515"/>
      <c r="BJ2" s="515"/>
      <c r="BK2" s="515"/>
      <c r="BL2" s="515"/>
      <c r="BM2" s="515"/>
      <c r="BN2" s="515"/>
    </row>
    <row r="3" spans="1:66" ht="11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</row>
    <row r="4" spans="1:66" ht="21" customHeight="1">
      <c r="A4" s="526" t="s">
        <v>0</v>
      </c>
      <c r="B4" s="529" t="s">
        <v>1</v>
      </c>
      <c r="C4" s="516" t="s">
        <v>47</v>
      </c>
      <c r="D4" s="517"/>
      <c r="E4" s="517"/>
      <c r="F4" s="517"/>
      <c r="G4" s="517"/>
      <c r="H4" s="517"/>
      <c r="I4" s="517"/>
      <c r="J4" s="517"/>
      <c r="K4" s="518"/>
      <c r="L4" s="511" t="s">
        <v>48</v>
      </c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12"/>
      <c r="AE4" s="512"/>
      <c r="AF4" s="512"/>
      <c r="AG4" s="512"/>
      <c r="AH4" s="512"/>
      <c r="AI4" s="512"/>
      <c r="AJ4" s="512"/>
      <c r="AK4" s="512"/>
      <c r="AL4" s="512"/>
      <c r="AM4" s="512"/>
      <c r="AN4" s="512"/>
      <c r="AO4" s="512"/>
      <c r="AP4" s="512"/>
      <c r="AQ4" s="512"/>
      <c r="AR4" s="512"/>
      <c r="AS4" s="512"/>
      <c r="AT4" s="512"/>
      <c r="AU4" s="512"/>
      <c r="AV4" s="512"/>
      <c r="AW4" s="512"/>
      <c r="AX4" s="512"/>
      <c r="AY4" s="512"/>
      <c r="AZ4" s="512"/>
      <c r="BA4" s="512"/>
      <c r="BB4" s="512"/>
      <c r="BC4" s="512"/>
      <c r="BD4" s="512"/>
      <c r="BE4" s="414"/>
      <c r="BF4" s="414"/>
      <c r="BG4" s="414"/>
      <c r="BH4" s="414"/>
      <c r="BI4" s="414"/>
      <c r="BJ4" s="414"/>
      <c r="BK4" s="414"/>
      <c r="BL4" s="414"/>
      <c r="BM4" s="415"/>
      <c r="BN4" s="522" t="s">
        <v>49</v>
      </c>
    </row>
    <row r="5" spans="1:66" ht="18.75">
      <c r="A5" s="527"/>
      <c r="B5" s="530"/>
      <c r="C5" s="519"/>
      <c r="D5" s="520"/>
      <c r="E5" s="520"/>
      <c r="F5" s="520"/>
      <c r="G5" s="520"/>
      <c r="H5" s="520"/>
      <c r="I5" s="520"/>
      <c r="J5" s="520"/>
      <c r="K5" s="521"/>
      <c r="L5" s="511" t="s">
        <v>50</v>
      </c>
      <c r="M5" s="512"/>
      <c r="N5" s="512"/>
      <c r="O5" s="512"/>
      <c r="P5" s="512"/>
      <c r="Q5" s="512"/>
      <c r="R5" s="512"/>
      <c r="S5" s="512"/>
      <c r="T5" s="513"/>
      <c r="U5" s="511" t="s">
        <v>51</v>
      </c>
      <c r="V5" s="512"/>
      <c r="W5" s="512"/>
      <c r="X5" s="512"/>
      <c r="Y5" s="512"/>
      <c r="Z5" s="512"/>
      <c r="AA5" s="512"/>
      <c r="AB5" s="512"/>
      <c r="AC5" s="513"/>
      <c r="AD5" s="511" t="s">
        <v>52</v>
      </c>
      <c r="AE5" s="512"/>
      <c r="AF5" s="512"/>
      <c r="AG5" s="512"/>
      <c r="AH5" s="512"/>
      <c r="AI5" s="512"/>
      <c r="AJ5" s="512"/>
      <c r="AK5" s="512"/>
      <c r="AL5" s="513"/>
      <c r="AM5" s="525" t="s">
        <v>53</v>
      </c>
      <c r="AN5" s="525"/>
      <c r="AO5" s="525"/>
      <c r="AP5" s="525"/>
      <c r="AQ5" s="525"/>
      <c r="AR5" s="525"/>
      <c r="AS5" s="525"/>
      <c r="AT5" s="525"/>
      <c r="AU5" s="525"/>
      <c r="AV5" s="525" t="s">
        <v>54</v>
      </c>
      <c r="AW5" s="525"/>
      <c r="AX5" s="525"/>
      <c r="AY5" s="525"/>
      <c r="AZ5" s="525"/>
      <c r="BA5" s="525"/>
      <c r="BB5" s="525"/>
      <c r="BC5" s="525"/>
      <c r="BD5" s="525"/>
      <c r="BE5" s="510" t="s">
        <v>118</v>
      </c>
      <c r="BF5" s="510"/>
      <c r="BG5" s="510"/>
      <c r="BH5" s="510"/>
      <c r="BI5" s="510"/>
      <c r="BJ5" s="510"/>
      <c r="BK5" s="510"/>
      <c r="BL5" s="510"/>
      <c r="BM5" s="510"/>
      <c r="BN5" s="523"/>
    </row>
    <row r="6" spans="1:66" ht="18.75">
      <c r="A6" s="527"/>
      <c r="B6" s="530"/>
      <c r="C6" s="511" t="s">
        <v>55</v>
      </c>
      <c r="D6" s="512"/>
      <c r="E6" s="513"/>
      <c r="F6" s="511" t="s">
        <v>56</v>
      </c>
      <c r="G6" s="512"/>
      <c r="H6" s="513"/>
      <c r="I6" s="511" t="s">
        <v>119</v>
      </c>
      <c r="J6" s="512"/>
      <c r="K6" s="513"/>
      <c r="L6" s="511" t="s">
        <v>55</v>
      </c>
      <c r="M6" s="512"/>
      <c r="N6" s="513"/>
      <c r="O6" s="511" t="s">
        <v>56</v>
      </c>
      <c r="P6" s="512"/>
      <c r="Q6" s="513"/>
      <c r="R6" s="511" t="s">
        <v>119</v>
      </c>
      <c r="S6" s="512"/>
      <c r="T6" s="513"/>
      <c r="U6" s="511" t="s">
        <v>55</v>
      </c>
      <c r="V6" s="512"/>
      <c r="W6" s="513"/>
      <c r="X6" s="511" t="s">
        <v>56</v>
      </c>
      <c r="Y6" s="512"/>
      <c r="Z6" s="513"/>
      <c r="AA6" s="511" t="s">
        <v>119</v>
      </c>
      <c r="AB6" s="512"/>
      <c r="AC6" s="513"/>
      <c r="AD6" s="525" t="s">
        <v>55</v>
      </c>
      <c r="AE6" s="525"/>
      <c r="AF6" s="525"/>
      <c r="AG6" s="511" t="s">
        <v>56</v>
      </c>
      <c r="AH6" s="512"/>
      <c r="AI6" s="513"/>
      <c r="AJ6" s="511" t="s">
        <v>119</v>
      </c>
      <c r="AK6" s="512"/>
      <c r="AL6" s="513"/>
      <c r="AM6" s="511" t="s">
        <v>55</v>
      </c>
      <c r="AN6" s="512"/>
      <c r="AO6" s="513"/>
      <c r="AP6" s="511" t="s">
        <v>56</v>
      </c>
      <c r="AQ6" s="512"/>
      <c r="AR6" s="513"/>
      <c r="AS6" s="511" t="s">
        <v>119</v>
      </c>
      <c r="AT6" s="512"/>
      <c r="AU6" s="513"/>
      <c r="AV6" s="511" t="s">
        <v>55</v>
      </c>
      <c r="AW6" s="512"/>
      <c r="AX6" s="513"/>
      <c r="AY6" s="511" t="s">
        <v>56</v>
      </c>
      <c r="AZ6" s="512"/>
      <c r="BA6" s="513"/>
      <c r="BB6" s="511" t="s">
        <v>119</v>
      </c>
      <c r="BC6" s="512"/>
      <c r="BD6" s="513"/>
      <c r="BE6" s="511" t="s">
        <v>55</v>
      </c>
      <c r="BF6" s="512"/>
      <c r="BG6" s="513"/>
      <c r="BH6" s="511" t="s">
        <v>56</v>
      </c>
      <c r="BI6" s="512"/>
      <c r="BJ6" s="513"/>
      <c r="BK6" s="511" t="s">
        <v>119</v>
      </c>
      <c r="BL6" s="512"/>
      <c r="BM6" s="513"/>
      <c r="BN6" s="523"/>
    </row>
    <row r="7" spans="1:66" ht="18.75">
      <c r="A7" s="528"/>
      <c r="B7" s="531"/>
      <c r="C7" s="417" t="s">
        <v>45</v>
      </c>
      <c r="D7" s="417" t="s">
        <v>46</v>
      </c>
      <c r="E7" s="416" t="s">
        <v>25</v>
      </c>
      <c r="F7" s="417" t="s">
        <v>45</v>
      </c>
      <c r="G7" s="417" t="s">
        <v>46</v>
      </c>
      <c r="H7" s="416" t="s">
        <v>25</v>
      </c>
      <c r="I7" s="417" t="s">
        <v>45</v>
      </c>
      <c r="J7" s="417" t="s">
        <v>46</v>
      </c>
      <c r="K7" s="416" t="s">
        <v>25</v>
      </c>
      <c r="L7" s="417" t="s">
        <v>45</v>
      </c>
      <c r="M7" s="417" t="s">
        <v>46</v>
      </c>
      <c r="N7" s="416" t="s">
        <v>25</v>
      </c>
      <c r="O7" s="417" t="s">
        <v>45</v>
      </c>
      <c r="P7" s="417" t="s">
        <v>46</v>
      </c>
      <c r="Q7" s="416" t="s">
        <v>25</v>
      </c>
      <c r="R7" s="417" t="s">
        <v>45</v>
      </c>
      <c r="S7" s="417" t="s">
        <v>46</v>
      </c>
      <c r="T7" s="416" t="s">
        <v>25</v>
      </c>
      <c r="U7" s="417" t="s">
        <v>45</v>
      </c>
      <c r="V7" s="417" t="s">
        <v>46</v>
      </c>
      <c r="W7" s="416" t="s">
        <v>25</v>
      </c>
      <c r="X7" s="417" t="s">
        <v>45</v>
      </c>
      <c r="Y7" s="417" t="s">
        <v>46</v>
      </c>
      <c r="Z7" s="416" t="s">
        <v>25</v>
      </c>
      <c r="AA7" s="417" t="s">
        <v>45</v>
      </c>
      <c r="AB7" s="417" t="s">
        <v>46</v>
      </c>
      <c r="AC7" s="416" t="s">
        <v>25</v>
      </c>
      <c r="AD7" s="417" t="s">
        <v>45</v>
      </c>
      <c r="AE7" s="417" t="s">
        <v>46</v>
      </c>
      <c r="AF7" s="416" t="s">
        <v>25</v>
      </c>
      <c r="AG7" s="417" t="s">
        <v>45</v>
      </c>
      <c r="AH7" s="417" t="s">
        <v>46</v>
      </c>
      <c r="AI7" s="416" t="s">
        <v>25</v>
      </c>
      <c r="AJ7" s="417" t="s">
        <v>45</v>
      </c>
      <c r="AK7" s="417" t="s">
        <v>46</v>
      </c>
      <c r="AL7" s="416" t="s">
        <v>25</v>
      </c>
      <c r="AM7" s="417" t="s">
        <v>45</v>
      </c>
      <c r="AN7" s="417" t="s">
        <v>46</v>
      </c>
      <c r="AO7" s="416" t="s">
        <v>25</v>
      </c>
      <c r="AP7" s="417" t="s">
        <v>45</v>
      </c>
      <c r="AQ7" s="417" t="s">
        <v>46</v>
      </c>
      <c r="AR7" s="416" t="s">
        <v>25</v>
      </c>
      <c r="AS7" s="417" t="s">
        <v>45</v>
      </c>
      <c r="AT7" s="417" t="s">
        <v>46</v>
      </c>
      <c r="AU7" s="416" t="s">
        <v>25</v>
      </c>
      <c r="AV7" s="417" t="s">
        <v>45</v>
      </c>
      <c r="AW7" s="417" t="s">
        <v>46</v>
      </c>
      <c r="AX7" s="416" t="s">
        <v>25</v>
      </c>
      <c r="AY7" s="417" t="s">
        <v>45</v>
      </c>
      <c r="AZ7" s="417" t="s">
        <v>46</v>
      </c>
      <c r="BA7" s="416" t="s">
        <v>25</v>
      </c>
      <c r="BB7" s="417" t="s">
        <v>45</v>
      </c>
      <c r="BC7" s="417" t="s">
        <v>46</v>
      </c>
      <c r="BD7" s="416" t="s">
        <v>25</v>
      </c>
      <c r="BE7" s="417" t="s">
        <v>45</v>
      </c>
      <c r="BF7" s="417" t="s">
        <v>46</v>
      </c>
      <c r="BG7" s="416" t="s">
        <v>25</v>
      </c>
      <c r="BH7" s="417" t="s">
        <v>45</v>
      </c>
      <c r="BI7" s="417" t="s">
        <v>46</v>
      </c>
      <c r="BJ7" s="416" t="s">
        <v>25</v>
      </c>
      <c r="BK7" s="417" t="s">
        <v>45</v>
      </c>
      <c r="BL7" s="417" t="s">
        <v>46</v>
      </c>
      <c r="BM7" s="416" t="s">
        <v>25</v>
      </c>
      <c r="BN7" s="524"/>
    </row>
    <row r="8" spans="1:66" ht="25.5" customHeight="1">
      <c r="A8" s="418" t="s">
        <v>87</v>
      </c>
      <c r="B8" s="419" t="s">
        <v>88</v>
      </c>
      <c r="C8" s="420">
        <v>2</v>
      </c>
      <c r="D8" s="420">
        <v>1</v>
      </c>
      <c r="E8" s="421">
        <v>3</v>
      </c>
      <c r="F8" s="420"/>
      <c r="G8" s="420"/>
      <c r="H8" s="421"/>
      <c r="I8" s="420"/>
      <c r="J8" s="420"/>
      <c r="K8" s="421"/>
      <c r="L8" s="420"/>
      <c r="M8" s="420"/>
      <c r="N8" s="421"/>
      <c r="O8" s="420"/>
      <c r="P8" s="420"/>
      <c r="Q8" s="421"/>
      <c r="R8" s="420"/>
      <c r="S8" s="420"/>
      <c r="T8" s="421"/>
      <c r="U8" s="420"/>
      <c r="V8" s="420"/>
      <c r="W8" s="421"/>
      <c r="X8" s="420"/>
      <c r="Y8" s="420"/>
      <c r="Z8" s="421"/>
      <c r="AA8" s="420"/>
      <c r="AB8" s="420"/>
      <c r="AC8" s="421"/>
      <c r="AD8" s="420">
        <v>2</v>
      </c>
      <c r="AE8" s="420">
        <v>23</v>
      </c>
      <c r="AF8" s="421">
        <v>25</v>
      </c>
      <c r="AG8" s="420">
        <v>1</v>
      </c>
      <c r="AH8" s="420">
        <v>1</v>
      </c>
      <c r="AI8" s="421">
        <v>2</v>
      </c>
      <c r="AJ8" s="420"/>
      <c r="AK8" s="420"/>
      <c r="AL8" s="421"/>
      <c r="AM8" s="420">
        <v>1</v>
      </c>
      <c r="AN8" s="420">
        <v>3</v>
      </c>
      <c r="AO8" s="421">
        <v>4</v>
      </c>
      <c r="AP8" s="420"/>
      <c r="AQ8" s="420">
        <v>1</v>
      </c>
      <c r="AR8" s="421">
        <v>1</v>
      </c>
      <c r="AS8" s="420"/>
      <c r="AT8" s="420"/>
      <c r="AU8" s="421"/>
      <c r="AV8" s="420">
        <v>4</v>
      </c>
      <c r="AW8" s="420">
        <v>26</v>
      </c>
      <c r="AX8" s="421">
        <v>30</v>
      </c>
      <c r="AY8" s="420">
        <v>1</v>
      </c>
      <c r="AZ8" s="420">
        <v>2</v>
      </c>
      <c r="BA8" s="421">
        <v>3</v>
      </c>
      <c r="BB8" s="420"/>
      <c r="BC8" s="420"/>
      <c r="BD8" s="421"/>
      <c r="BE8" s="420">
        <v>1</v>
      </c>
      <c r="BF8" s="420">
        <v>8</v>
      </c>
      <c r="BG8" s="421">
        <v>9</v>
      </c>
      <c r="BH8" s="420"/>
      <c r="BI8" s="420">
        <v>1</v>
      </c>
      <c r="BJ8" s="421">
        <v>1</v>
      </c>
      <c r="BK8" s="420"/>
      <c r="BL8" s="420"/>
      <c r="BM8" s="421"/>
      <c r="BN8" s="422">
        <v>42</v>
      </c>
    </row>
    <row r="9" spans="1:66" ht="25.5" customHeight="1">
      <c r="A9" s="418" t="s">
        <v>94</v>
      </c>
      <c r="B9" s="419" t="s">
        <v>95</v>
      </c>
      <c r="C9" s="420"/>
      <c r="D9" s="420"/>
      <c r="E9" s="421"/>
      <c r="F9" s="420">
        <v>1</v>
      </c>
      <c r="G9" s="420">
        <v>2</v>
      </c>
      <c r="H9" s="421">
        <v>3</v>
      </c>
      <c r="I9" s="420"/>
      <c r="J9" s="420"/>
      <c r="K9" s="421"/>
      <c r="L9" s="420"/>
      <c r="M9" s="420"/>
      <c r="N9" s="421"/>
      <c r="O9" s="420"/>
      <c r="P9" s="420"/>
      <c r="Q9" s="421"/>
      <c r="R9" s="420"/>
      <c r="S9" s="420"/>
      <c r="T9" s="421"/>
      <c r="U9" s="420"/>
      <c r="V9" s="420"/>
      <c r="W9" s="421"/>
      <c r="X9" s="420"/>
      <c r="Y9" s="420"/>
      <c r="Z9" s="421"/>
      <c r="AA9" s="420"/>
      <c r="AB9" s="420"/>
      <c r="AC9" s="421"/>
      <c r="AD9" s="420">
        <v>1</v>
      </c>
      <c r="AE9" s="420">
        <v>15</v>
      </c>
      <c r="AF9" s="421">
        <v>16</v>
      </c>
      <c r="AG9" s="420">
        <v>12</v>
      </c>
      <c r="AH9" s="420">
        <v>52</v>
      </c>
      <c r="AI9" s="421">
        <v>64</v>
      </c>
      <c r="AJ9" s="420" t="s">
        <v>120</v>
      </c>
      <c r="AK9" s="420"/>
      <c r="AL9" s="421"/>
      <c r="AM9" s="420" t="s">
        <v>114</v>
      </c>
      <c r="AN9" s="420">
        <v>2</v>
      </c>
      <c r="AO9" s="421">
        <v>2</v>
      </c>
      <c r="AP9" s="420">
        <v>1</v>
      </c>
      <c r="AQ9" s="420">
        <v>24</v>
      </c>
      <c r="AR9" s="421">
        <v>25</v>
      </c>
      <c r="AS9" s="420"/>
      <c r="AT9" s="420"/>
      <c r="AU9" s="421"/>
      <c r="AV9" s="420">
        <v>1</v>
      </c>
      <c r="AW9" s="420">
        <v>17</v>
      </c>
      <c r="AX9" s="421">
        <v>18</v>
      </c>
      <c r="AY9" s="420">
        <v>13</v>
      </c>
      <c r="AZ9" s="420">
        <v>76</v>
      </c>
      <c r="BA9" s="421">
        <v>89</v>
      </c>
      <c r="BB9" s="420"/>
      <c r="BC9" s="420"/>
      <c r="BD9" s="421"/>
      <c r="BE9" s="420"/>
      <c r="BF9" s="420"/>
      <c r="BG9" s="421"/>
      <c r="BH9" s="420"/>
      <c r="BI9" s="420"/>
      <c r="BJ9" s="421"/>
      <c r="BK9" s="420"/>
      <c r="BL9" s="420"/>
      <c r="BM9" s="421"/>
      <c r="BN9" s="422">
        <v>107</v>
      </c>
    </row>
    <row r="10" spans="1:66" ht="25.5" customHeight="1">
      <c r="A10" s="418" t="s">
        <v>98</v>
      </c>
      <c r="B10" s="419" t="s">
        <v>99</v>
      </c>
      <c r="C10" s="420">
        <v>2</v>
      </c>
      <c r="D10" s="420">
        <v>1</v>
      </c>
      <c r="E10" s="421">
        <v>3</v>
      </c>
      <c r="F10" s="420"/>
      <c r="G10" s="420"/>
      <c r="H10" s="421"/>
      <c r="I10" s="420"/>
      <c r="J10" s="420"/>
      <c r="K10" s="421"/>
      <c r="L10" s="420"/>
      <c r="M10" s="420"/>
      <c r="N10" s="421"/>
      <c r="O10" s="420"/>
      <c r="P10" s="420"/>
      <c r="Q10" s="421"/>
      <c r="R10" s="420"/>
      <c r="S10" s="420"/>
      <c r="T10" s="421"/>
      <c r="U10" s="420"/>
      <c r="V10" s="420"/>
      <c r="W10" s="421"/>
      <c r="X10" s="420"/>
      <c r="Y10" s="420"/>
      <c r="Z10" s="421"/>
      <c r="AA10" s="420"/>
      <c r="AB10" s="420"/>
      <c r="AC10" s="421"/>
      <c r="AD10" s="420">
        <v>9</v>
      </c>
      <c r="AE10" s="420">
        <v>9</v>
      </c>
      <c r="AF10" s="421">
        <v>18</v>
      </c>
      <c r="AG10" s="420">
        <v>2</v>
      </c>
      <c r="AH10" s="420">
        <v>12</v>
      </c>
      <c r="AI10" s="421">
        <v>14</v>
      </c>
      <c r="AJ10" s="420"/>
      <c r="AK10" s="420"/>
      <c r="AL10" s="421"/>
      <c r="AM10" s="420">
        <v>1</v>
      </c>
      <c r="AN10" s="420">
        <v>6</v>
      </c>
      <c r="AO10" s="421">
        <v>7</v>
      </c>
      <c r="AP10" s="420">
        <v>2</v>
      </c>
      <c r="AQ10" s="420">
        <v>15</v>
      </c>
      <c r="AR10" s="421">
        <v>17</v>
      </c>
      <c r="AS10" s="420"/>
      <c r="AT10" s="420"/>
      <c r="AU10" s="421"/>
      <c r="AV10" s="420"/>
      <c r="AW10" s="420"/>
      <c r="AX10" s="421"/>
      <c r="AY10" s="420"/>
      <c r="AZ10" s="420"/>
      <c r="BA10" s="421"/>
      <c r="BB10" s="420"/>
      <c r="BC10" s="420"/>
      <c r="BD10" s="421"/>
      <c r="BE10" s="420"/>
      <c r="BF10" s="420">
        <v>1</v>
      </c>
      <c r="BG10" s="421">
        <v>1</v>
      </c>
      <c r="BH10" s="420">
        <v>2</v>
      </c>
      <c r="BI10" s="420">
        <v>2</v>
      </c>
      <c r="BJ10" s="421">
        <v>4</v>
      </c>
      <c r="BK10" s="420"/>
      <c r="BL10" s="420"/>
      <c r="BM10" s="421"/>
      <c r="BN10" s="422">
        <v>56</v>
      </c>
    </row>
    <row r="11" spans="1:66" ht="25.5" customHeight="1">
      <c r="A11" s="418" t="s">
        <v>104</v>
      </c>
      <c r="B11" s="419" t="s">
        <v>105</v>
      </c>
      <c r="C11" s="420"/>
      <c r="D11" s="420"/>
      <c r="E11" s="421"/>
      <c r="F11" s="420">
        <v>1</v>
      </c>
      <c r="G11" s="420">
        <v>1</v>
      </c>
      <c r="H11" s="421">
        <v>2</v>
      </c>
      <c r="I11" s="420"/>
      <c r="J11" s="420"/>
      <c r="K11" s="421"/>
      <c r="L11" s="420"/>
      <c r="M11" s="420"/>
      <c r="N11" s="421"/>
      <c r="O11" s="420"/>
      <c r="P11" s="420"/>
      <c r="Q11" s="421"/>
      <c r="R11" s="420"/>
      <c r="S11" s="420"/>
      <c r="T11" s="421"/>
      <c r="U11" s="420"/>
      <c r="V11" s="420"/>
      <c r="W11" s="421"/>
      <c r="X11" s="420"/>
      <c r="Y11" s="420"/>
      <c r="Z11" s="421"/>
      <c r="AA11" s="420"/>
      <c r="AB11" s="420"/>
      <c r="AC11" s="421"/>
      <c r="AD11" s="420"/>
      <c r="AE11" s="420"/>
      <c r="AF11" s="421"/>
      <c r="AG11" s="420">
        <v>6</v>
      </c>
      <c r="AH11" s="420">
        <v>56</v>
      </c>
      <c r="AI11" s="421">
        <v>62</v>
      </c>
      <c r="AJ11" s="420"/>
      <c r="AK11" s="420"/>
      <c r="AL11" s="421"/>
      <c r="AM11" s="420"/>
      <c r="AN11" s="420"/>
      <c r="AO11" s="421"/>
      <c r="AP11" s="420">
        <v>6</v>
      </c>
      <c r="AQ11" s="420">
        <v>14</v>
      </c>
      <c r="AR11" s="421">
        <v>20</v>
      </c>
      <c r="AS11" s="420"/>
      <c r="AT11" s="420"/>
      <c r="AU11" s="421"/>
      <c r="AV11" s="420"/>
      <c r="AW11" s="420">
        <v>1</v>
      </c>
      <c r="AX11" s="421">
        <v>1</v>
      </c>
      <c r="AY11" s="420">
        <v>12</v>
      </c>
      <c r="AZ11" s="420">
        <v>70</v>
      </c>
      <c r="BA11" s="421">
        <v>82</v>
      </c>
      <c r="BB11" s="420"/>
      <c r="BC11" s="420"/>
      <c r="BD11" s="421"/>
      <c r="BE11" s="420"/>
      <c r="BF11" s="420"/>
      <c r="BG11" s="421"/>
      <c r="BH11" s="420">
        <v>1</v>
      </c>
      <c r="BI11" s="420">
        <v>1</v>
      </c>
      <c r="BJ11" s="421">
        <v>2</v>
      </c>
      <c r="BK11" s="420"/>
      <c r="BL11" s="420"/>
      <c r="BM11" s="421"/>
      <c r="BN11" s="422">
        <v>84</v>
      </c>
    </row>
    <row r="12" spans="1:66" ht="25.5" customHeight="1">
      <c r="A12" s="418" t="s">
        <v>111</v>
      </c>
      <c r="B12" s="176" t="s">
        <v>112</v>
      </c>
      <c r="C12" s="420">
        <v>2</v>
      </c>
      <c r="D12" s="420">
        <v>1</v>
      </c>
      <c r="E12" s="420">
        <f>SUM(C12:D12)</f>
        <v>3</v>
      </c>
      <c r="F12" s="420"/>
      <c r="G12" s="420"/>
      <c r="H12" s="421"/>
      <c r="I12" s="420"/>
      <c r="J12" s="420"/>
      <c r="K12" s="421"/>
      <c r="L12" s="420"/>
      <c r="M12" s="420"/>
      <c r="N12" s="421"/>
      <c r="O12" s="420"/>
      <c r="P12" s="420"/>
      <c r="Q12" s="421"/>
      <c r="R12" s="420"/>
      <c r="S12" s="420"/>
      <c r="T12" s="421"/>
      <c r="U12" s="420"/>
      <c r="V12" s="420"/>
      <c r="W12" s="421"/>
      <c r="X12" s="420"/>
      <c r="Y12" s="420"/>
      <c r="Z12" s="421"/>
      <c r="AA12" s="420"/>
      <c r="AB12" s="420"/>
      <c r="AC12" s="421"/>
      <c r="AD12" s="420">
        <v>1</v>
      </c>
      <c r="AE12" s="420">
        <v>15</v>
      </c>
      <c r="AF12" s="421">
        <v>16</v>
      </c>
      <c r="AG12" s="420">
        <v>2</v>
      </c>
      <c r="AH12" s="420">
        <v>4</v>
      </c>
      <c r="AI12" s="421">
        <v>6</v>
      </c>
      <c r="AJ12" s="420" t="s">
        <v>114</v>
      </c>
      <c r="AK12" s="420"/>
      <c r="AL12" s="421"/>
      <c r="AM12" s="420"/>
      <c r="AN12" s="420">
        <v>9</v>
      </c>
      <c r="AO12" s="421">
        <v>9</v>
      </c>
      <c r="AP12" s="420"/>
      <c r="AQ12" s="420">
        <v>2</v>
      </c>
      <c r="AR12" s="421">
        <v>2</v>
      </c>
      <c r="AS12" s="420"/>
      <c r="AT12" s="420"/>
      <c r="AU12" s="421"/>
      <c r="AV12" s="420">
        <v>1</v>
      </c>
      <c r="AW12" s="420">
        <v>24</v>
      </c>
      <c r="AX12" s="421">
        <v>25</v>
      </c>
      <c r="AY12" s="420">
        <v>2</v>
      </c>
      <c r="AZ12" s="420">
        <v>6</v>
      </c>
      <c r="BA12" s="421">
        <v>8</v>
      </c>
      <c r="BB12" s="420"/>
      <c r="BC12" s="420"/>
      <c r="BD12" s="421"/>
      <c r="BE12" s="420"/>
      <c r="BF12" s="420">
        <v>2</v>
      </c>
      <c r="BG12" s="421">
        <v>2</v>
      </c>
      <c r="BH12" s="420"/>
      <c r="BI12" s="420"/>
      <c r="BJ12" s="421"/>
      <c r="BK12" s="420"/>
      <c r="BL12" s="420"/>
      <c r="BM12" s="421"/>
      <c r="BN12" s="422">
        <v>35</v>
      </c>
    </row>
    <row r="13" spans="1:66" ht="18.75">
      <c r="A13" s="423" t="s">
        <v>219</v>
      </c>
      <c r="B13" s="424" t="s">
        <v>220</v>
      </c>
      <c r="C13" s="417">
        <v>1</v>
      </c>
      <c r="D13" s="417" t="s">
        <v>136</v>
      </c>
      <c r="E13" s="416">
        <f>SUM(C13:D13)</f>
        <v>1</v>
      </c>
      <c r="F13" s="417"/>
      <c r="G13" s="417"/>
      <c r="H13" s="416"/>
      <c r="I13" s="417"/>
      <c r="J13" s="417"/>
      <c r="K13" s="416"/>
      <c r="L13" s="417"/>
      <c r="M13" s="417"/>
      <c r="N13" s="416"/>
      <c r="O13" s="417"/>
      <c r="P13" s="417"/>
      <c r="Q13" s="416"/>
      <c r="R13" s="417"/>
      <c r="S13" s="417"/>
      <c r="T13" s="416"/>
      <c r="U13" s="417"/>
      <c r="V13" s="417"/>
      <c r="W13" s="416"/>
      <c r="X13" s="417"/>
      <c r="Y13" s="417"/>
      <c r="Z13" s="416"/>
      <c r="AA13" s="417"/>
      <c r="AB13" s="417"/>
      <c r="AC13" s="416"/>
      <c r="AD13" s="417"/>
      <c r="AE13" s="417">
        <v>3</v>
      </c>
      <c r="AF13" s="416">
        <v>3</v>
      </c>
      <c r="AG13" s="417"/>
      <c r="AH13" s="417">
        <v>13</v>
      </c>
      <c r="AI13" s="425">
        <v>13</v>
      </c>
      <c r="AJ13" s="417"/>
      <c r="AK13" s="417"/>
      <c r="AL13" s="416"/>
      <c r="AM13" s="417"/>
      <c r="AN13" s="417"/>
      <c r="AO13" s="416"/>
      <c r="AP13" s="417"/>
      <c r="AQ13" s="417">
        <v>23</v>
      </c>
      <c r="AR13" s="416">
        <v>23</v>
      </c>
      <c r="AS13" s="417"/>
      <c r="AT13" s="417"/>
      <c r="AU13" s="416"/>
      <c r="AV13" s="417"/>
      <c r="AW13" s="417"/>
      <c r="AX13" s="416"/>
      <c r="AY13" s="417"/>
      <c r="AZ13" s="417"/>
      <c r="BA13" s="416"/>
      <c r="BB13" s="417"/>
      <c r="BC13" s="417"/>
      <c r="BD13" s="416"/>
      <c r="BE13" s="417">
        <v>1</v>
      </c>
      <c r="BF13" s="417"/>
      <c r="BG13" s="416">
        <v>1</v>
      </c>
      <c r="BH13" s="417">
        <v>4</v>
      </c>
      <c r="BI13" s="417">
        <v>5</v>
      </c>
      <c r="BJ13" s="416">
        <v>9</v>
      </c>
      <c r="BK13" s="417"/>
      <c r="BL13" s="417"/>
      <c r="BM13" s="416"/>
      <c r="BN13" s="426">
        <v>39</v>
      </c>
    </row>
    <row r="14" spans="1:66" ht="18.75">
      <c r="A14" s="423" t="s">
        <v>225</v>
      </c>
      <c r="B14" s="424" t="s">
        <v>226</v>
      </c>
      <c r="C14" s="417"/>
      <c r="D14" s="417"/>
      <c r="E14" s="416"/>
      <c r="F14" s="417">
        <v>2</v>
      </c>
      <c r="G14" s="417"/>
      <c r="H14" s="416">
        <v>2</v>
      </c>
      <c r="I14" s="417"/>
      <c r="J14" s="417"/>
      <c r="K14" s="416"/>
      <c r="L14" s="417"/>
      <c r="M14" s="417"/>
      <c r="N14" s="416"/>
      <c r="O14" s="417"/>
      <c r="P14" s="417"/>
      <c r="Q14" s="416"/>
      <c r="R14" s="417"/>
      <c r="S14" s="417"/>
      <c r="T14" s="416"/>
      <c r="U14" s="417"/>
      <c r="V14" s="417"/>
      <c r="W14" s="416"/>
      <c r="X14" s="417"/>
      <c r="Y14" s="417"/>
      <c r="Z14" s="416"/>
      <c r="AA14" s="417"/>
      <c r="AB14" s="417"/>
      <c r="AC14" s="416"/>
      <c r="AD14" s="417"/>
      <c r="AE14" s="417"/>
      <c r="AF14" s="416"/>
      <c r="AG14" s="417">
        <v>14</v>
      </c>
      <c r="AH14" s="417">
        <v>33</v>
      </c>
      <c r="AI14" s="416">
        <v>47</v>
      </c>
      <c r="AJ14" s="417"/>
      <c r="AK14" s="417"/>
      <c r="AL14" s="416"/>
      <c r="AM14" s="417"/>
      <c r="AN14" s="417"/>
      <c r="AO14" s="416"/>
      <c r="AP14" s="417">
        <v>10</v>
      </c>
      <c r="AQ14" s="417">
        <v>19</v>
      </c>
      <c r="AR14" s="416">
        <v>29</v>
      </c>
      <c r="AS14" s="417"/>
      <c r="AT14" s="417"/>
      <c r="AU14" s="416"/>
      <c r="AV14" s="417"/>
      <c r="AW14" s="417"/>
      <c r="AX14" s="416"/>
      <c r="AY14" s="417">
        <v>7</v>
      </c>
      <c r="AZ14" s="417">
        <v>46</v>
      </c>
      <c r="BA14" s="416">
        <v>53</v>
      </c>
      <c r="BB14" s="417"/>
      <c r="BC14" s="417"/>
      <c r="BD14" s="416"/>
      <c r="BE14" s="417"/>
      <c r="BF14" s="417"/>
      <c r="BG14" s="416"/>
      <c r="BH14" s="417"/>
      <c r="BI14" s="417">
        <v>2</v>
      </c>
      <c r="BJ14" s="416">
        <v>2</v>
      </c>
      <c r="BK14" s="417"/>
      <c r="BL14" s="417"/>
      <c r="BM14" s="416"/>
      <c r="BN14" s="426">
        <v>80</v>
      </c>
    </row>
    <row r="15" spans="1:66" ht="18.75">
      <c r="A15" s="418" t="s">
        <v>428</v>
      </c>
      <c r="B15" s="160" t="s">
        <v>238</v>
      </c>
      <c r="C15" s="160"/>
      <c r="D15" s="160"/>
      <c r="E15" s="160"/>
      <c r="F15" s="160">
        <v>2</v>
      </c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>
        <v>5</v>
      </c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>
        <v>5</v>
      </c>
      <c r="BA15" s="160"/>
      <c r="BB15" s="160"/>
      <c r="BC15" s="160"/>
      <c r="BD15" s="160"/>
      <c r="BE15" s="160"/>
      <c r="BF15" s="160"/>
      <c r="BG15" s="160"/>
      <c r="BH15" s="160"/>
      <c r="BI15" s="160">
        <v>4</v>
      </c>
      <c r="BJ15" s="160"/>
      <c r="BK15" s="160"/>
      <c r="BL15" s="160"/>
      <c r="BM15" s="160"/>
      <c r="BN15" s="160">
        <v>9</v>
      </c>
    </row>
    <row r="16" spans="1:66" ht="18.75">
      <c r="A16" s="423" t="s">
        <v>429</v>
      </c>
      <c r="B16" s="427" t="s">
        <v>246</v>
      </c>
      <c r="C16" s="417">
        <v>1</v>
      </c>
      <c r="D16" s="417">
        <v>1</v>
      </c>
      <c r="E16" s="416">
        <v>2</v>
      </c>
      <c r="F16" s="417" t="s">
        <v>136</v>
      </c>
      <c r="G16" s="417" t="s">
        <v>136</v>
      </c>
      <c r="H16" s="416" t="s">
        <v>136</v>
      </c>
      <c r="I16" s="417" t="s">
        <v>136</v>
      </c>
      <c r="J16" s="417" t="s">
        <v>136</v>
      </c>
      <c r="K16" s="416" t="s">
        <v>136</v>
      </c>
      <c r="L16" s="417" t="s">
        <v>136</v>
      </c>
      <c r="M16" s="417" t="s">
        <v>136</v>
      </c>
      <c r="N16" s="416" t="s">
        <v>136</v>
      </c>
      <c r="O16" s="417" t="s">
        <v>136</v>
      </c>
      <c r="P16" s="417" t="s">
        <v>136</v>
      </c>
      <c r="Q16" s="416" t="s">
        <v>136</v>
      </c>
      <c r="R16" s="417" t="s">
        <v>136</v>
      </c>
      <c r="S16" s="417" t="s">
        <v>136</v>
      </c>
      <c r="T16" s="416" t="s">
        <v>136</v>
      </c>
      <c r="U16" s="417">
        <v>1</v>
      </c>
      <c r="V16" s="417">
        <v>16</v>
      </c>
      <c r="W16" s="416">
        <v>17</v>
      </c>
      <c r="X16" s="417">
        <v>3</v>
      </c>
      <c r="Y16" s="417">
        <v>32</v>
      </c>
      <c r="Z16" s="416">
        <f>SUM(X16:Y16)</f>
        <v>35</v>
      </c>
      <c r="AA16" s="417" t="s">
        <v>136</v>
      </c>
      <c r="AB16" s="417" t="s">
        <v>136</v>
      </c>
      <c r="AC16" s="416" t="s">
        <v>136</v>
      </c>
      <c r="AD16" s="417">
        <v>3</v>
      </c>
      <c r="AE16" s="417">
        <v>6</v>
      </c>
      <c r="AF16" s="416">
        <f>SUM(AD16:AE16)</f>
        <v>9</v>
      </c>
      <c r="AG16" s="417">
        <v>3</v>
      </c>
      <c r="AH16" s="417">
        <v>24</v>
      </c>
      <c r="AI16" s="416">
        <f>SUM(AG16:AH16)</f>
        <v>27</v>
      </c>
      <c r="AJ16" s="417" t="s">
        <v>136</v>
      </c>
      <c r="AK16" s="417">
        <v>2</v>
      </c>
      <c r="AL16" s="416">
        <v>2</v>
      </c>
      <c r="AM16" s="417">
        <v>4</v>
      </c>
      <c r="AN16" s="417">
        <v>22</v>
      </c>
      <c r="AO16" s="416">
        <v>26</v>
      </c>
      <c r="AP16" s="417">
        <v>6</v>
      </c>
      <c r="AQ16" s="417">
        <v>56</v>
      </c>
      <c r="AR16" s="416">
        <v>62</v>
      </c>
      <c r="AS16" s="417" t="s">
        <v>136</v>
      </c>
      <c r="AT16" s="417">
        <v>2</v>
      </c>
      <c r="AU16" s="416">
        <v>2</v>
      </c>
      <c r="AV16" s="417">
        <v>3</v>
      </c>
      <c r="AW16" s="417" t="s">
        <v>136</v>
      </c>
      <c r="AX16" s="416">
        <v>3</v>
      </c>
      <c r="AY16" s="417">
        <v>1</v>
      </c>
      <c r="AZ16" s="417">
        <v>2</v>
      </c>
      <c r="BA16" s="416">
        <v>3</v>
      </c>
      <c r="BB16" s="417" t="s">
        <v>136</v>
      </c>
      <c r="BC16" s="417" t="s">
        <v>136</v>
      </c>
      <c r="BD16" s="416" t="s">
        <v>136</v>
      </c>
      <c r="BE16" s="426">
        <v>96</v>
      </c>
      <c r="BF16" s="417"/>
      <c r="BG16" s="416"/>
      <c r="BH16" s="417">
        <v>1</v>
      </c>
      <c r="BI16" s="417">
        <v>5</v>
      </c>
      <c r="BJ16" s="416">
        <v>6</v>
      </c>
      <c r="BK16" s="417"/>
      <c r="BL16" s="417"/>
      <c r="BM16" s="416"/>
      <c r="BN16" s="426">
        <v>23</v>
      </c>
    </row>
    <row r="17" spans="1:66" ht="18.75">
      <c r="A17" s="423" t="s">
        <v>430</v>
      </c>
      <c r="B17" s="428" t="s">
        <v>476</v>
      </c>
      <c r="C17" s="417">
        <v>1</v>
      </c>
      <c r="D17" s="417">
        <v>1</v>
      </c>
      <c r="E17" s="416">
        <v>2</v>
      </c>
      <c r="F17" s="416" t="s">
        <v>136</v>
      </c>
      <c r="G17" s="416" t="s">
        <v>136</v>
      </c>
      <c r="H17" s="416" t="s">
        <v>136</v>
      </c>
      <c r="I17" s="416" t="s">
        <v>136</v>
      </c>
      <c r="J17" s="416" t="s">
        <v>136</v>
      </c>
      <c r="K17" s="416" t="s">
        <v>136</v>
      </c>
      <c r="L17" s="416" t="s">
        <v>136</v>
      </c>
      <c r="M17" s="416" t="s">
        <v>136</v>
      </c>
      <c r="N17" s="416" t="s">
        <v>136</v>
      </c>
      <c r="O17" s="416" t="s">
        <v>136</v>
      </c>
      <c r="P17" s="416" t="s">
        <v>136</v>
      </c>
      <c r="Q17" s="416" t="s">
        <v>136</v>
      </c>
      <c r="R17" s="416" t="s">
        <v>136</v>
      </c>
      <c r="S17" s="416" t="s">
        <v>136</v>
      </c>
      <c r="T17" s="416" t="s">
        <v>136</v>
      </c>
      <c r="U17" s="417">
        <v>1</v>
      </c>
      <c r="V17" s="417">
        <v>3</v>
      </c>
      <c r="W17" s="416">
        <v>4</v>
      </c>
      <c r="X17" s="417">
        <v>5</v>
      </c>
      <c r="Y17" s="417">
        <v>23</v>
      </c>
      <c r="Z17" s="416">
        <v>28</v>
      </c>
      <c r="AA17" s="417" t="s">
        <v>136</v>
      </c>
      <c r="AB17" s="417" t="s">
        <v>136</v>
      </c>
      <c r="AC17" s="417" t="s">
        <v>136</v>
      </c>
      <c r="AD17" s="417" t="s">
        <v>136</v>
      </c>
      <c r="AE17" s="417">
        <v>1</v>
      </c>
      <c r="AF17" s="416">
        <v>1</v>
      </c>
      <c r="AG17" s="417">
        <v>2</v>
      </c>
      <c r="AH17" s="417">
        <v>16</v>
      </c>
      <c r="AI17" s="416">
        <v>19</v>
      </c>
      <c r="AJ17" s="417" t="s">
        <v>136</v>
      </c>
      <c r="AK17" s="417" t="s">
        <v>136</v>
      </c>
      <c r="AL17" s="417" t="s">
        <v>136</v>
      </c>
      <c r="AM17" s="417">
        <v>1</v>
      </c>
      <c r="AN17" s="417">
        <v>4</v>
      </c>
      <c r="AO17" s="416">
        <v>5</v>
      </c>
      <c r="AP17" s="417">
        <v>7</v>
      </c>
      <c r="AQ17" s="417">
        <v>40</v>
      </c>
      <c r="AR17" s="416">
        <v>52</v>
      </c>
      <c r="AS17" s="417" t="s">
        <v>136</v>
      </c>
      <c r="AT17" s="417" t="s">
        <v>136</v>
      </c>
      <c r="AU17" s="417" t="s">
        <v>136</v>
      </c>
      <c r="AV17" s="417" t="s">
        <v>136</v>
      </c>
      <c r="AW17" s="417" t="s">
        <v>136</v>
      </c>
      <c r="AX17" s="417" t="s">
        <v>136</v>
      </c>
      <c r="AY17" s="417" t="s">
        <v>136</v>
      </c>
      <c r="AZ17" s="417" t="s">
        <v>136</v>
      </c>
      <c r="BA17" s="417" t="s">
        <v>136</v>
      </c>
      <c r="BB17" s="417" t="s">
        <v>136</v>
      </c>
      <c r="BC17" s="417" t="s">
        <v>136</v>
      </c>
      <c r="BD17" s="417" t="s">
        <v>136</v>
      </c>
      <c r="BE17" s="426">
        <v>57</v>
      </c>
      <c r="BF17" s="417"/>
      <c r="BG17" s="416"/>
      <c r="BH17" s="417">
        <v>2</v>
      </c>
      <c r="BI17" s="417">
        <v>3</v>
      </c>
      <c r="BJ17" s="416">
        <v>5</v>
      </c>
      <c r="BK17" s="417"/>
      <c r="BL17" s="417"/>
      <c r="BM17" s="416"/>
      <c r="BN17" s="426">
        <v>6</v>
      </c>
    </row>
    <row r="18" spans="1:68" ht="18.75">
      <c r="A18" s="418" t="s">
        <v>431</v>
      </c>
      <c r="B18" s="427" t="s">
        <v>258</v>
      </c>
      <c r="C18" s="417" t="s">
        <v>136</v>
      </c>
      <c r="D18" s="417" t="s">
        <v>136</v>
      </c>
      <c r="E18" s="416" t="s">
        <v>136</v>
      </c>
      <c r="F18" s="416" t="s">
        <v>136</v>
      </c>
      <c r="G18" s="417">
        <v>2</v>
      </c>
      <c r="H18" s="416">
        <v>2</v>
      </c>
      <c r="I18" s="416" t="s">
        <v>136</v>
      </c>
      <c r="J18" s="416" t="s">
        <v>136</v>
      </c>
      <c r="K18" s="416" t="s">
        <v>136</v>
      </c>
      <c r="L18" s="416" t="s">
        <v>136</v>
      </c>
      <c r="M18" s="416" t="s">
        <v>136</v>
      </c>
      <c r="N18" s="416" t="s">
        <v>136</v>
      </c>
      <c r="O18" s="416" t="s">
        <v>136</v>
      </c>
      <c r="P18" s="416" t="s">
        <v>136</v>
      </c>
      <c r="Q18" s="416" t="s">
        <v>136</v>
      </c>
      <c r="R18" s="416" t="s">
        <v>136</v>
      </c>
      <c r="S18" s="416" t="s">
        <v>136</v>
      </c>
      <c r="T18" s="416" t="s">
        <v>136</v>
      </c>
      <c r="U18" s="416" t="s">
        <v>136</v>
      </c>
      <c r="V18" s="416" t="s">
        <v>136</v>
      </c>
      <c r="W18" s="416" t="s">
        <v>136</v>
      </c>
      <c r="X18" s="416" t="s">
        <v>136</v>
      </c>
      <c r="Y18" s="417">
        <v>6</v>
      </c>
      <c r="Z18" s="416">
        <v>6</v>
      </c>
      <c r="AA18" s="417" t="s">
        <v>136</v>
      </c>
      <c r="AB18" s="417" t="s">
        <v>136</v>
      </c>
      <c r="AC18" s="417" t="s">
        <v>136</v>
      </c>
      <c r="AD18" s="417" t="s">
        <v>136</v>
      </c>
      <c r="AE18" s="417" t="s">
        <v>136</v>
      </c>
      <c r="AF18" s="417" t="s">
        <v>136</v>
      </c>
      <c r="AG18" s="417" t="s">
        <v>136</v>
      </c>
      <c r="AH18" s="417">
        <v>8</v>
      </c>
      <c r="AI18" s="416">
        <v>8</v>
      </c>
      <c r="AJ18" s="417" t="s">
        <v>136</v>
      </c>
      <c r="AK18" s="417" t="s">
        <v>136</v>
      </c>
      <c r="AL18" s="416" t="s">
        <v>136</v>
      </c>
      <c r="AM18" s="417" t="s">
        <v>136</v>
      </c>
      <c r="AN18" s="417" t="s">
        <v>136</v>
      </c>
      <c r="AO18" s="416" t="s">
        <v>136</v>
      </c>
      <c r="AP18" s="416" t="s">
        <v>136</v>
      </c>
      <c r="AQ18" s="417">
        <v>14</v>
      </c>
      <c r="AR18" s="416">
        <v>14</v>
      </c>
      <c r="AS18" s="417" t="s">
        <v>136</v>
      </c>
      <c r="AT18" s="417" t="s">
        <v>136</v>
      </c>
      <c r="AU18" s="417" t="s">
        <v>136</v>
      </c>
      <c r="AV18" s="417" t="s">
        <v>136</v>
      </c>
      <c r="AW18" s="417" t="s">
        <v>136</v>
      </c>
      <c r="AX18" s="417" t="s">
        <v>136</v>
      </c>
      <c r="AY18" s="417" t="s">
        <v>136</v>
      </c>
      <c r="AZ18" s="417" t="s">
        <v>136</v>
      </c>
      <c r="BA18" s="417" t="s">
        <v>136</v>
      </c>
      <c r="BB18" s="417" t="s">
        <v>136</v>
      </c>
      <c r="BC18" s="417" t="s">
        <v>136</v>
      </c>
      <c r="BD18" s="417" t="s">
        <v>136</v>
      </c>
      <c r="BE18" s="426">
        <v>14</v>
      </c>
      <c r="BF18" s="417">
        <v>3</v>
      </c>
      <c r="BG18" s="417">
        <v>3</v>
      </c>
      <c r="BH18" s="417">
        <v>5</v>
      </c>
      <c r="BI18" s="417">
        <v>1</v>
      </c>
      <c r="BJ18" s="417">
        <v>6</v>
      </c>
      <c r="BK18" s="417" t="s">
        <v>136</v>
      </c>
      <c r="BL18" s="417" t="s">
        <v>136</v>
      </c>
      <c r="BM18" s="417" t="s">
        <v>136</v>
      </c>
      <c r="BN18" s="426">
        <v>42</v>
      </c>
      <c r="BO18" s="121"/>
      <c r="BP18" s="122"/>
    </row>
    <row r="19" spans="1:68" ht="18.75">
      <c r="A19" s="423" t="s">
        <v>432</v>
      </c>
      <c r="B19" s="427" t="s">
        <v>263</v>
      </c>
      <c r="C19" s="417" t="s">
        <v>136</v>
      </c>
      <c r="D19" s="417" t="s">
        <v>136</v>
      </c>
      <c r="E19" s="416" t="s">
        <v>136</v>
      </c>
      <c r="F19" s="416" t="s">
        <v>136</v>
      </c>
      <c r="G19" s="417">
        <v>2</v>
      </c>
      <c r="H19" s="416">
        <v>2</v>
      </c>
      <c r="I19" s="416" t="s">
        <v>136</v>
      </c>
      <c r="J19" s="416" t="s">
        <v>136</v>
      </c>
      <c r="K19" s="416" t="s">
        <v>136</v>
      </c>
      <c r="L19" s="416" t="s">
        <v>136</v>
      </c>
      <c r="M19" s="416" t="s">
        <v>136</v>
      </c>
      <c r="N19" s="416" t="s">
        <v>136</v>
      </c>
      <c r="O19" s="416" t="s">
        <v>136</v>
      </c>
      <c r="P19" s="416" t="s">
        <v>136</v>
      </c>
      <c r="Q19" s="416" t="s">
        <v>136</v>
      </c>
      <c r="R19" s="416" t="s">
        <v>136</v>
      </c>
      <c r="S19" s="416" t="s">
        <v>136</v>
      </c>
      <c r="T19" s="416" t="s">
        <v>136</v>
      </c>
      <c r="U19" s="416" t="s">
        <v>136</v>
      </c>
      <c r="V19" s="416" t="s">
        <v>136</v>
      </c>
      <c r="W19" s="416" t="s">
        <v>136</v>
      </c>
      <c r="X19" s="417">
        <v>1</v>
      </c>
      <c r="Y19" s="417">
        <v>10</v>
      </c>
      <c r="Z19" s="416">
        <v>11</v>
      </c>
      <c r="AA19" s="417" t="s">
        <v>136</v>
      </c>
      <c r="AB19" s="417" t="s">
        <v>136</v>
      </c>
      <c r="AC19" s="417" t="s">
        <v>136</v>
      </c>
      <c r="AD19" s="417" t="s">
        <v>136</v>
      </c>
      <c r="AE19" s="417" t="s">
        <v>136</v>
      </c>
      <c r="AF19" s="417" t="s">
        <v>136</v>
      </c>
      <c r="AG19" s="417" t="s">
        <v>136</v>
      </c>
      <c r="AH19" s="417">
        <v>5</v>
      </c>
      <c r="AI19" s="416">
        <v>5</v>
      </c>
      <c r="AJ19" s="417" t="s">
        <v>136</v>
      </c>
      <c r="AK19" s="417" t="s">
        <v>136</v>
      </c>
      <c r="AL19" s="416" t="s">
        <v>136</v>
      </c>
      <c r="AM19" s="417" t="s">
        <v>136</v>
      </c>
      <c r="AN19" s="417" t="s">
        <v>136</v>
      </c>
      <c r="AO19" s="416" t="s">
        <v>136</v>
      </c>
      <c r="AP19" s="417">
        <v>1</v>
      </c>
      <c r="AQ19" s="417">
        <v>15</v>
      </c>
      <c r="AR19" s="416">
        <v>16</v>
      </c>
      <c r="AS19" s="417" t="s">
        <v>136</v>
      </c>
      <c r="AT19" s="417" t="s">
        <v>136</v>
      </c>
      <c r="AU19" s="417" t="s">
        <v>136</v>
      </c>
      <c r="AV19" s="417" t="s">
        <v>136</v>
      </c>
      <c r="AW19" s="417" t="s">
        <v>136</v>
      </c>
      <c r="AX19" s="417" t="s">
        <v>136</v>
      </c>
      <c r="AY19" s="417" t="s">
        <v>136</v>
      </c>
      <c r="AZ19" s="417" t="s">
        <v>136</v>
      </c>
      <c r="BA19" s="417" t="s">
        <v>136</v>
      </c>
      <c r="BB19" s="417" t="s">
        <v>136</v>
      </c>
      <c r="BC19" s="417" t="s">
        <v>136</v>
      </c>
      <c r="BD19" s="417" t="s">
        <v>136</v>
      </c>
      <c r="BE19" s="426">
        <v>16</v>
      </c>
      <c r="BF19" s="417" t="s">
        <v>136</v>
      </c>
      <c r="BG19" s="417" t="s">
        <v>136</v>
      </c>
      <c r="BH19" s="417" t="s">
        <v>136</v>
      </c>
      <c r="BI19" s="417" t="s">
        <v>136</v>
      </c>
      <c r="BJ19" s="417" t="s">
        <v>136</v>
      </c>
      <c r="BK19" s="417" t="s">
        <v>136</v>
      </c>
      <c r="BL19" s="417" t="s">
        <v>136</v>
      </c>
      <c r="BM19" s="417" t="s">
        <v>136</v>
      </c>
      <c r="BN19" s="426">
        <v>20</v>
      </c>
      <c r="BO19" s="121"/>
      <c r="BP19" s="122"/>
    </row>
    <row r="20" spans="1:68" ht="18.75">
      <c r="A20" s="423" t="s">
        <v>433</v>
      </c>
      <c r="B20" s="427" t="s">
        <v>267</v>
      </c>
      <c r="C20" s="417" t="s">
        <v>136</v>
      </c>
      <c r="D20" s="417" t="s">
        <v>136</v>
      </c>
      <c r="E20" s="416" t="s">
        <v>136</v>
      </c>
      <c r="F20" s="417">
        <v>1</v>
      </c>
      <c r="G20" s="417" t="s">
        <v>136</v>
      </c>
      <c r="H20" s="416">
        <v>1</v>
      </c>
      <c r="I20" s="416" t="s">
        <v>136</v>
      </c>
      <c r="J20" s="416" t="s">
        <v>136</v>
      </c>
      <c r="K20" s="416" t="s">
        <v>136</v>
      </c>
      <c r="L20" s="416" t="s">
        <v>136</v>
      </c>
      <c r="M20" s="416" t="s">
        <v>136</v>
      </c>
      <c r="N20" s="416" t="s">
        <v>136</v>
      </c>
      <c r="O20" s="416" t="s">
        <v>136</v>
      </c>
      <c r="P20" s="416" t="s">
        <v>136</v>
      </c>
      <c r="Q20" s="416" t="s">
        <v>136</v>
      </c>
      <c r="R20" s="416" t="s">
        <v>136</v>
      </c>
      <c r="S20" s="416" t="s">
        <v>136</v>
      </c>
      <c r="T20" s="416" t="s">
        <v>136</v>
      </c>
      <c r="U20" s="417" t="s">
        <v>136</v>
      </c>
      <c r="V20" s="417" t="s">
        <v>136</v>
      </c>
      <c r="W20" s="416" t="s">
        <v>136</v>
      </c>
      <c r="X20" s="417">
        <v>2</v>
      </c>
      <c r="Y20" s="417">
        <v>7</v>
      </c>
      <c r="Z20" s="416">
        <v>9</v>
      </c>
      <c r="AA20" s="417" t="s">
        <v>136</v>
      </c>
      <c r="AB20" s="417" t="s">
        <v>136</v>
      </c>
      <c r="AC20" s="416" t="s">
        <v>136</v>
      </c>
      <c r="AD20" s="417" t="s">
        <v>136</v>
      </c>
      <c r="AE20" s="417" t="s">
        <v>136</v>
      </c>
      <c r="AF20" s="416" t="s">
        <v>136</v>
      </c>
      <c r="AG20" s="417">
        <v>1</v>
      </c>
      <c r="AH20" s="417">
        <v>10</v>
      </c>
      <c r="AI20" s="416">
        <v>11</v>
      </c>
      <c r="AJ20" s="417" t="s">
        <v>136</v>
      </c>
      <c r="AK20" s="417" t="s">
        <v>136</v>
      </c>
      <c r="AL20" s="416" t="s">
        <v>136</v>
      </c>
      <c r="AM20" s="417" t="s">
        <v>136</v>
      </c>
      <c r="AN20" s="417" t="s">
        <v>136</v>
      </c>
      <c r="AO20" s="416" t="s">
        <v>136</v>
      </c>
      <c r="AP20" s="417" t="s">
        <v>136</v>
      </c>
      <c r="AQ20" s="417" t="s">
        <v>136</v>
      </c>
      <c r="AR20" s="416" t="s">
        <v>136</v>
      </c>
      <c r="AS20" s="417" t="s">
        <v>136</v>
      </c>
      <c r="AT20" s="417" t="s">
        <v>136</v>
      </c>
      <c r="AU20" s="417" t="s">
        <v>136</v>
      </c>
      <c r="AV20" s="417" t="s">
        <v>136</v>
      </c>
      <c r="AW20" s="417" t="s">
        <v>136</v>
      </c>
      <c r="AX20" s="417" t="s">
        <v>136</v>
      </c>
      <c r="AY20" s="417">
        <v>2</v>
      </c>
      <c r="AZ20" s="417">
        <v>3</v>
      </c>
      <c r="BA20" s="416">
        <v>5</v>
      </c>
      <c r="BB20" s="417" t="s">
        <v>136</v>
      </c>
      <c r="BC20" s="417" t="s">
        <v>136</v>
      </c>
      <c r="BD20" s="416" t="s">
        <v>136</v>
      </c>
      <c r="BE20" s="426">
        <v>25</v>
      </c>
      <c r="BF20" s="429">
        <v>3</v>
      </c>
      <c r="BG20" s="429">
        <f>SUM(BE20:BF20)</f>
        <v>28</v>
      </c>
      <c r="BH20" s="429" t="s">
        <v>136</v>
      </c>
      <c r="BI20" s="429">
        <v>2</v>
      </c>
      <c r="BJ20" s="429">
        <f>SUM(BI20)</f>
        <v>2</v>
      </c>
      <c r="BK20" s="429" t="s">
        <v>136</v>
      </c>
      <c r="BL20" s="429" t="s">
        <v>136</v>
      </c>
      <c r="BM20" s="429" t="s">
        <v>136</v>
      </c>
      <c r="BN20" s="426">
        <v>61</v>
      </c>
      <c r="BO20" s="121"/>
      <c r="BP20" s="122"/>
    </row>
    <row r="21" spans="1:68" ht="18.75">
      <c r="A21" s="418" t="s">
        <v>434</v>
      </c>
      <c r="B21" s="427" t="s">
        <v>272</v>
      </c>
      <c r="C21" s="417" t="s">
        <v>136</v>
      </c>
      <c r="D21" s="417" t="s">
        <v>136</v>
      </c>
      <c r="E21" s="416" t="s">
        <v>136</v>
      </c>
      <c r="F21" s="417">
        <v>1</v>
      </c>
      <c r="G21" s="417">
        <v>2</v>
      </c>
      <c r="H21" s="416">
        <v>3</v>
      </c>
      <c r="I21" s="416" t="s">
        <v>136</v>
      </c>
      <c r="J21" s="416" t="s">
        <v>136</v>
      </c>
      <c r="K21" s="416" t="s">
        <v>136</v>
      </c>
      <c r="L21" s="416" t="s">
        <v>136</v>
      </c>
      <c r="M21" s="416" t="s">
        <v>136</v>
      </c>
      <c r="N21" s="416" t="s">
        <v>136</v>
      </c>
      <c r="O21" s="416" t="s">
        <v>136</v>
      </c>
      <c r="P21" s="416" t="s">
        <v>136</v>
      </c>
      <c r="Q21" s="416" t="s">
        <v>136</v>
      </c>
      <c r="R21" s="416" t="s">
        <v>136</v>
      </c>
      <c r="S21" s="416" t="s">
        <v>136</v>
      </c>
      <c r="T21" s="416" t="s">
        <v>136</v>
      </c>
      <c r="U21" s="416" t="s">
        <v>136</v>
      </c>
      <c r="V21" s="416" t="s">
        <v>136</v>
      </c>
      <c r="W21" s="416" t="s">
        <v>136</v>
      </c>
      <c r="X21" s="417">
        <v>1</v>
      </c>
      <c r="Y21" s="417">
        <v>5</v>
      </c>
      <c r="Z21" s="417">
        <v>6</v>
      </c>
      <c r="AA21" s="417" t="s">
        <v>136</v>
      </c>
      <c r="AB21" s="417" t="s">
        <v>136</v>
      </c>
      <c r="AC21" s="416" t="s">
        <v>136</v>
      </c>
      <c r="AD21" s="417" t="s">
        <v>136</v>
      </c>
      <c r="AE21" s="417" t="s">
        <v>136</v>
      </c>
      <c r="AF21" s="416" t="s">
        <v>136</v>
      </c>
      <c r="AG21" s="417">
        <v>1</v>
      </c>
      <c r="AH21" s="417">
        <v>5</v>
      </c>
      <c r="AI21" s="417">
        <v>6</v>
      </c>
      <c r="AJ21" s="417" t="s">
        <v>136</v>
      </c>
      <c r="AK21" s="417" t="s">
        <v>136</v>
      </c>
      <c r="AL21" s="416" t="s">
        <v>136</v>
      </c>
      <c r="AM21" s="417" t="s">
        <v>136</v>
      </c>
      <c r="AN21" s="417" t="s">
        <v>136</v>
      </c>
      <c r="AO21" s="416" t="s">
        <v>136</v>
      </c>
      <c r="AP21" s="417">
        <v>1</v>
      </c>
      <c r="AQ21" s="417">
        <v>5</v>
      </c>
      <c r="AR21" s="417">
        <v>6</v>
      </c>
      <c r="AS21" s="417" t="s">
        <v>136</v>
      </c>
      <c r="AT21" s="417" t="s">
        <v>136</v>
      </c>
      <c r="AU21" s="417" t="s">
        <v>136</v>
      </c>
      <c r="AV21" s="417" t="s">
        <v>136</v>
      </c>
      <c r="AW21" s="417" t="s">
        <v>136</v>
      </c>
      <c r="AX21" s="417" t="s">
        <v>136</v>
      </c>
      <c r="AY21" s="417" t="s">
        <v>136</v>
      </c>
      <c r="AZ21" s="417" t="s">
        <v>136</v>
      </c>
      <c r="BA21" s="417" t="s">
        <v>136</v>
      </c>
      <c r="BB21" s="417" t="s">
        <v>136</v>
      </c>
      <c r="BC21" s="417" t="s">
        <v>136</v>
      </c>
      <c r="BD21" s="417" t="s">
        <v>136</v>
      </c>
      <c r="BE21" s="430">
        <v>12</v>
      </c>
      <c r="BF21" s="417">
        <v>5</v>
      </c>
      <c r="BG21" s="417">
        <v>11</v>
      </c>
      <c r="BH21" s="417" t="s">
        <v>136</v>
      </c>
      <c r="BI21" s="417" t="s">
        <v>136</v>
      </c>
      <c r="BJ21" s="417" t="s">
        <v>136</v>
      </c>
      <c r="BK21" s="417" t="s">
        <v>136</v>
      </c>
      <c r="BL21" s="417" t="s">
        <v>136</v>
      </c>
      <c r="BM21" s="417" t="s">
        <v>136</v>
      </c>
      <c r="BN21" s="426">
        <v>55</v>
      </c>
      <c r="BO21" s="121"/>
      <c r="BP21" s="122"/>
    </row>
    <row r="22" spans="1:68" ht="18.75">
      <c r="A22" s="423" t="s">
        <v>435</v>
      </c>
      <c r="B22" s="428" t="s">
        <v>298</v>
      </c>
      <c r="C22" s="417"/>
      <c r="D22" s="417"/>
      <c r="E22" s="416"/>
      <c r="F22" s="417">
        <v>2</v>
      </c>
      <c r="G22" s="417"/>
      <c r="H22" s="416">
        <v>2</v>
      </c>
      <c r="I22" s="417"/>
      <c r="J22" s="417"/>
      <c r="K22" s="416"/>
      <c r="L22" s="417"/>
      <c r="M22" s="417"/>
      <c r="N22" s="416"/>
      <c r="O22" s="417"/>
      <c r="P22" s="417"/>
      <c r="Q22" s="416"/>
      <c r="R22" s="417"/>
      <c r="S22" s="417"/>
      <c r="T22" s="416"/>
      <c r="U22" s="417"/>
      <c r="V22" s="417"/>
      <c r="W22" s="416"/>
      <c r="X22" s="417"/>
      <c r="Y22" s="417"/>
      <c r="Z22" s="416"/>
      <c r="AA22" s="417"/>
      <c r="AB22" s="417"/>
      <c r="AC22" s="416"/>
      <c r="AD22" s="417"/>
      <c r="AE22" s="417"/>
      <c r="AF22" s="416"/>
      <c r="AG22" s="417">
        <v>2</v>
      </c>
      <c r="AH22" s="417">
        <v>3</v>
      </c>
      <c r="AI22" s="416">
        <v>5</v>
      </c>
      <c r="AJ22" s="417"/>
      <c r="AK22" s="417"/>
      <c r="AL22" s="416"/>
      <c r="AM22" s="417"/>
      <c r="AN22" s="417"/>
      <c r="AO22" s="416"/>
      <c r="AP22" s="417"/>
      <c r="AQ22" s="417">
        <v>8</v>
      </c>
      <c r="AR22" s="416">
        <v>8</v>
      </c>
      <c r="AS22" s="417"/>
      <c r="AT22" s="417"/>
      <c r="AU22" s="416"/>
      <c r="AV22" s="417"/>
      <c r="AW22" s="417"/>
      <c r="AX22" s="416"/>
      <c r="AY22" s="417">
        <v>2</v>
      </c>
      <c r="AZ22" s="417">
        <v>11</v>
      </c>
      <c r="BA22" s="416">
        <v>13</v>
      </c>
      <c r="BB22" s="417"/>
      <c r="BC22" s="417"/>
      <c r="BD22" s="416"/>
      <c r="BE22" s="417"/>
      <c r="BF22" s="417">
        <v>2</v>
      </c>
      <c r="BG22" s="417">
        <v>2</v>
      </c>
      <c r="BH22" s="417" t="s">
        <v>136</v>
      </c>
      <c r="BI22" s="417">
        <v>1</v>
      </c>
      <c r="BJ22" s="417">
        <v>1</v>
      </c>
      <c r="BK22" s="417" t="s">
        <v>136</v>
      </c>
      <c r="BL22" s="417" t="s">
        <v>136</v>
      </c>
      <c r="BM22" s="417" t="s">
        <v>136</v>
      </c>
      <c r="BN22" s="426">
        <v>10</v>
      </c>
      <c r="BO22" s="121"/>
      <c r="BP22" s="122"/>
    </row>
    <row r="23" spans="1:68" ht="18.75">
      <c r="A23" s="423" t="s">
        <v>436</v>
      </c>
      <c r="B23" s="428" t="s">
        <v>303</v>
      </c>
      <c r="C23" s="417"/>
      <c r="D23" s="417"/>
      <c r="E23" s="416"/>
      <c r="F23" s="417">
        <v>3</v>
      </c>
      <c r="G23" s="417" t="s">
        <v>136</v>
      </c>
      <c r="H23" s="416">
        <v>3</v>
      </c>
      <c r="I23" s="417"/>
      <c r="J23" s="417"/>
      <c r="K23" s="416"/>
      <c r="L23" s="417"/>
      <c r="M23" s="417"/>
      <c r="N23" s="416"/>
      <c r="O23" s="417"/>
      <c r="P23" s="417"/>
      <c r="Q23" s="416"/>
      <c r="R23" s="417"/>
      <c r="S23" s="417"/>
      <c r="T23" s="416"/>
      <c r="U23" s="417"/>
      <c r="V23" s="417"/>
      <c r="W23" s="416"/>
      <c r="X23" s="417"/>
      <c r="Y23" s="417"/>
      <c r="Z23" s="416"/>
      <c r="AA23" s="417"/>
      <c r="AB23" s="417"/>
      <c r="AC23" s="416"/>
      <c r="AD23" s="417"/>
      <c r="AE23" s="417"/>
      <c r="AF23" s="416"/>
      <c r="AG23" s="417" t="s">
        <v>136</v>
      </c>
      <c r="AH23" s="417">
        <v>2</v>
      </c>
      <c r="AI23" s="416">
        <v>2</v>
      </c>
      <c r="AJ23" s="417"/>
      <c r="AK23" s="417"/>
      <c r="AL23" s="416"/>
      <c r="AM23" s="417"/>
      <c r="AN23" s="417"/>
      <c r="AO23" s="416"/>
      <c r="AP23" s="417" t="s">
        <v>136</v>
      </c>
      <c r="AQ23" s="417">
        <v>1</v>
      </c>
      <c r="AR23" s="416">
        <v>1</v>
      </c>
      <c r="AS23" s="417"/>
      <c r="AT23" s="417"/>
      <c r="AU23" s="416"/>
      <c r="AV23" s="417"/>
      <c r="AW23" s="417"/>
      <c r="AX23" s="416"/>
      <c r="AY23" s="417" t="s">
        <v>136</v>
      </c>
      <c r="AZ23" s="417">
        <v>3</v>
      </c>
      <c r="BA23" s="416">
        <v>3</v>
      </c>
      <c r="BB23" s="417"/>
      <c r="BC23" s="417"/>
      <c r="BD23" s="416"/>
      <c r="BE23" s="417"/>
      <c r="BF23" s="417" t="s">
        <v>114</v>
      </c>
      <c r="BG23" s="416" t="s">
        <v>114</v>
      </c>
      <c r="BH23" s="417">
        <v>1</v>
      </c>
      <c r="BI23" s="417">
        <v>2</v>
      </c>
      <c r="BJ23" s="416">
        <v>3</v>
      </c>
      <c r="BK23" s="417" t="s">
        <v>114</v>
      </c>
      <c r="BL23" s="417" t="s">
        <v>114</v>
      </c>
      <c r="BM23" s="416" t="s">
        <v>114</v>
      </c>
      <c r="BN23" s="426">
        <v>24</v>
      </c>
      <c r="BO23" s="121"/>
      <c r="BP23" s="122"/>
    </row>
    <row r="24" spans="1:66" ht="18.75">
      <c r="A24" s="418" t="s">
        <v>437</v>
      </c>
      <c r="B24" s="176" t="s">
        <v>312</v>
      </c>
      <c r="C24" s="417">
        <v>1</v>
      </c>
      <c r="D24" s="417">
        <v>2</v>
      </c>
      <c r="E24" s="417">
        <v>3</v>
      </c>
      <c r="F24" s="417" t="s">
        <v>136</v>
      </c>
      <c r="G24" s="417" t="s">
        <v>136</v>
      </c>
      <c r="H24" s="417" t="s">
        <v>136</v>
      </c>
      <c r="I24" s="417" t="s">
        <v>136</v>
      </c>
      <c r="J24" s="417" t="s">
        <v>136</v>
      </c>
      <c r="K24" s="417" t="s">
        <v>136</v>
      </c>
      <c r="L24" s="417" t="s">
        <v>136</v>
      </c>
      <c r="M24" s="417" t="s">
        <v>136</v>
      </c>
      <c r="N24" s="417" t="s">
        <v>136</v>
      </c>
      <c r="O24" s="417" t="s">
        <v>136</v>
      </c>
      <c r="P24" s="417" t="s">
        <v>136</v>
      </c>
      <c r="Q24" s="417" t="s">
        <v>136</v>
      </c>
      <c r="R24" s="417" t="s">
        <v>136</v>
      </c>
      <c r="S24" s="417" t="s">
        <v>136</v>
      </c>
      <c r="T24" s="417" t="s">
        <v>136</v>
      </c>
      <c r="U24" s="417" t="s">
        <v>136</v>
      </c>
      <c r="V24" s="417" t="s">
        <v>136</v>
      </c>
      <c r="W24" s="417" t="s">
        <v>136</v>
      </c>
      <c r="X24" s="417" t="s">
        <v>136</v>
      </c>
      <c r="Y24" s="417" t="s">
        <v>136</v>
      </c>
      <c r="Z24" s="417" t="s">
        <v>136</v>
      </c>
      <c r="AA24" s="417" t="s">
        <v>136</v>
      </c>
      <c r="AB24" s="417" t="s">
        <v>136</v>
      </c>
      <c r="AC24" s="417" t="s">
        <v>136</v>
      </c>
      <c r="AD24" s="417">
        <v>1</v>
      </c>
      <c r="AE24" s="417">
        <v>9</v>
      </c>
      <c r="AF24" s="417">
        <v>10</v>
      </c>
      <c r="AG24" s="417">
        <v>1</v>
      </c>
      <c r="AH24" s="417">
        <v>4</v>
      </c>
      <c r="AI24" s="417">
        <v>5</v>
      </c>
      <c r="AJ24" s="417" t="s">
        <v>136</v>
      </c>
      <c r="AK24" s="417" t="s">
        <v>136</v>
      </c>
      <c r="AL24" s="417" t="s">
        <v>136</v>
      </c>
      <c r="AM24" s="417">
        <v>5</v>
      </c>
      <c r="AN24" s="417">
        <v>3</v>
      </c>
      <c r="AO24" s="417">
        <v>8</v>
      </c>
      <c r="AP24" s="417">
        <v>3</v>
      </c>
      <c r="AQ24" s="417">
        <v>7</v>
      </c>
      <c r="AR24" s="417">
        <v>10</v>
      </c>
      <c r="AS24" s="417" t="s">
        <v>136</v>
      </c>
      <c r="AT24" s="417" t="s">
        <v>136</v>
      </c>
      <c r="AU24" s="417" t="s">
        <v>136</v>
      </c>
      <c r="AV24" s="417">
        <v>6</v>
      </c>
      <c r="AW24" s="417">
        <v>12</v>
      </c>
      <c r="AX24" s="417">
        <v>18</v>
      </c>
      <c r="AY24" s="417">
        <v>4</v>
      </c>
      <c r="AZ24" s="417">
        <v>11</v>
      </c>
      <c r="BA24" s="417">
        <v>15</v>
      </c>
      <c r="BB24" s="417" t="s">
        <v>136</v>
      </c>
      <c r="BC24" s="417" t="s">
        <v>136</v>
      </c>
      <c r="BD24" s="417" t="s">
        <v>136</v>
      </c>
      <c r="BE24" s="417" t="s">
        <v>136</v>
      </c>
      <c r="BF24" s="417">
        <v>0</v>
      </c>
      <c r="BG24" s="416">
        <v>0</v>
      </c>
      <c r="BH24" s="417">
        <v>1</v>
      </c>
      <c r="BI24" s="417">
        <v>2</v>
      </c>
      <c r="BJ24" s="416">
        <v>3</v>
      </c>
      <c r="BK24" s="417">
        <v>0</v>
      </c>
      <c r="BL24" s="417">
        <v>0</v>
      </c>
      <c r="BM24" s="416">
        <v>0</v>
      </c>
      <c r="BN24" s="426">
        <v>33</v>
      </c>
    </row>
    <row r="25" spans="1:66" ht="18.75">
      <c r="A25" s="423" t="s">
        <v>438</v>
      </c>
      <c r="B25" s="419" t="s">
        <v>319</v>
      </c>
      <c r="C25" s="431" t="s">
        <v>136</v>
      </c>
      <c r="D25" s="417">
        <v>1</v>
      </c>
      <c r="E25" s="417">
        <v>1</v>
      </c>
      <c r="F25" s="431" t="s">
        <v>136</v>
      </c>
      <c r="G25" s="431" t="s">
        <v>136</v>
      </c>
      <c r="H25" s="431" t="s">
        <v>136</v>
      </c>
      <c r="I25" s="431" t="s">
        <v>136</v>
      </c>
      <c r="J25" s="431" t="s">
        <v>136</v>
      </c>
      <c r="K25" s="431" t="s">
        <v>136</v>
      </c>
      <c r="L25" s="431" t="s">
        <v>136</v>
      </c>
      <c r="M25" s="431" t="s">
        <v>136</v>
      </c>
      <c r="N25" s="431" t="s">
        <v>136</v>
      </c>
      <c r="O25" s="431" t="s">
        <v>136</v>
      </c>
      <c r="P25" s="431" t="s">
        <v>136</v>
      </c>
      <c r="Q25" s="431" t="s">
        <v>136</v>
      </c>
      <c r="R25" s="431" t="s">
        <v>136</v>
      </c>
      <c r="S25" s="431" t="s">
        <v>136</v>
      </c>
      <c r="T25" s="431" t="s">
        <v>136</v>
      </c>
      <c r="U25" s="431" t="s">
        <v>136</v>
      </c>
      <c r="V25" s="431" t="s">
        <v>136</v>
      </c>
      <c r="W25" s="431" t="s">
        <v>136</v>
      </c>
      <c r="X25" s="431" t="s">
        <v>136</v>
      </c>
      <c r="Y25" s="431" t="s">
        <v>136</v>
      </c>
      <c r="Z25" s="431" t="s">
        <v>136</v>
      </c>
      <c r="AA25" s="431" t="s">
        <v>136</v>
      </c>
      <c r="AB25" s="431" t="s">
        <v>136</v>
      </c>
      <c r="AC25" s="431" t="s">
        <v>136</v>
      </c>
      <c r="AD25" s="431" t="s">
        <v>136</v>
      </c>
      <c r="AE25" s="417">
        <v>4</v>
      </c>
      <c r="AF25" s="417">
        <v>4</v>
      </c>
      <c r="AG25" s="417">
        <v>1</v>
      </c>
      <c r="AH25" s="417">
        <v>4</v>
      </c>
      <c r="AI25" s="417">
        <v>5</v>
      </c>
      <c r="AJ25" s="417" t="s">
        <v>114</v>
      </c>
      <c r="AK25" s="417" t="s">
        <v>114</v>
      </c>
      <c r="AL25" s="417" t="s">
        <v>114</v>
      </c>
      <c r="AM25" s="417" t="s">
        <v>114</v>
      </c>
      <c r="AN25" s="417">
        <v>5</v>
      </c>
      <c r="AO25" s="417">
        <v>5</v>
      </c>
      <c r="AP25" s="417" t="s">
        <v>114</v>
      </c>
      <c r="AQ25" s="417">
        <v>6</v>
      </c>
      <c r="AR25" s="417">
        <v>6</v>
      </c>
      <c r="AS25" s="417" t="s">
        <v>114</v>
      </c>
      <c r="AT25" s="417" t="s">
        <v>114</v>
      </c>
      <c r="AU25" s="417" t="s">
        <v>114</v>
      </c>
      <c r="AV25" s="417" t="s">
        <v>114</v>
      </c>
      <c r="AW25" s="417">
        <v>9</v>
      </c>
      <c r="AX25" s="417">
        <v>9</v>
      </c>
      <c r="AY25" s="417">
        <v>1</v>
      </c>
      <c r="AZ25" s="417">
        <v>10</v>
      </c>
      <c r="BA25" s="417">
        <v>11</v>
      </c>
      <c r="BB25" s="417" t="s">
        <v>114</v>
      </c>
      <c r="BC25" s="417" t="s">
        <v>114</v>
      </c>
      <c r="BD25" s="417" t="s">
        <v>114</v>
      </c>
      <c r="BE25" s="417" t="s">
        <v>136</v>
      </c>
      <c r="BF25" s="432">
        <v>0</v>
      </c>
      <c r="BG25" s="432">
        <f>BE31+BF25</f>
        <v>0</v>
      </c>
      <c r="BH25" s="432">
        <v>0</v>
      </c>
      <c r="BI25" s="432">
        <v>3</v>
      </c>
      <c r="BJ25" s="432">
        <f>BH25+BI25</f>
        <v>3</v>
      </c>
      <c r="BK25" s="432">
        <v>0</v>
      </c>
      <c r="BL25" s="432">
        <v>0</v>
      </c>
      <c r="BM25" s="432">
        <f>BK25+BL25</f>
        <v>0</v>
      </c>
      <c r="BN25" s="432">
        <v>39</v>
      </c>
    </row>
    <row r="26" spans="1:66" ht="18.75">
      <c r="A26" s="423" t="s">
        <v>439</v>
      </c>
      <c r="B26" s="176" t="s">
        <v>323</v>
      </c>
      <c r="C26" s="417">
        <v>1</v>
      </c>
      <c r="D26" s="417">
        <v>1</v>
      </c>
      <c r="E26" s="417">
        <v>2</v>
      </c>
      <c r="F26" s="431" t="s">
        <v>136</v>
      </c>
      <c r="G26" s="431" t="s">
        <v>136</v>
      </c>
      <c r="H26" s="431" t="s">
        <v>136</v>
      </c>
      <c r="I26" s="431" t="s">
        <v>136</v>
      </c>
      <c r="J26" s="431" t="s">
        <v>136</v>
      </c>
      <c r="K26" s="431" t="s">
        <v>136</v>
      </c>
      <c r="L26" s="431" t="s">
        <v>136</v>
      </c>
      <c r="M26" s="431" t="s">
        <v>136</v>
      </c>
      <c r="N26" s="431" t="s">
        <v>136</v>
      </c>
      <c r="O26" s="431" t="s">
        <v>136</v>
      </c>
      <c r="P26" s="431" t="s">
        <v>136</v>
      </c>
      <c r="Q26" s="431" t="s">
        <v>136</v>
      </c>
      <c r="R26" s="431" t="s">
        <v>136</v>
      </c>
      <c r="S26" s="431" t="s">
        <v>136</v>
      </c>
      <c r="T26" s="431" t="s">
        <v>136</v>
      </c>
      <c r="U26" s="431" t="s">
        <v>136</v>
      </c>
      <c r="V26" s="431" t="s">
        <v>136</v>
      </c>
      <c r="W26" s="431" t="s">
        <v>136</v>
      </c>
      <c r="X26" s="431" t="s">
        <v>136</v>
      </c>
      <c r="Y26" s="431" t="s">
        <v>136</v>
      </c>
      <c r="Z26" s="431" t="s">
        <v>136</v>
      </c>
      <c r="AA26" s="431" t="s">
        <v>136</v>
      </c>
      <c r="AB26" s="431" t="s">
        <v>136</v>
      </c>
      <c r="AC26" s="431" t="s">
        <v>136</v>
      </c>
      <c r="AD26" s="429">
        <v>3</v>
      </c>
      <c r="AE26" s="429">
        <v>13</v>
      </c>
      <c r="AF26" s="429">
        <f>SUM(AD26:AE26)</f>
        <v>16</v>
      </c>
      <c r="AG26" s="429">
        <v>6</v>
      </c>
      <c r="AH26" s="429">
        <v>8</v>
      </c>
      <c r="AI26" s="429">
        <f>SUM(AG26:AH26)</f>
        <v>14</v>
      </c>
      <c r="AJ26" s="429" t="s">
        <v>136</v>
      </c>
      <c r="AK26" s="429" t="s">
        <v>136</v>
      </c>
      <c r="AL26" s="429" t="s">
        <v>136</v>
      </c>
      <c r="AM26" s="429" t="s">
        <v>136</v>
      </c>
      <c r="AN26" s="429">
        <v>3</v>
      </c>
      <c r="AO26" s="429">
        <f>SUM(AM26:AN26)</f>
        <v>3</v>
      </c>
      <c r="AP26" s="429">
        <v>3</v>
      </c>
      <c r="AQ26" s="429">
        <v>18</v>
      </c>
      <c r="AR26" s="429">
        <f>SUM(AP26:AQ26)</f>
        <v>21</v>
      </c>
      <c r="AS26" s="429" t="s">
        <v>136</v>
      </c>
      <c r="AT26" s="429">
        <v>1</v>
      </c>
      <c r="AU26" s="429">
        <f>SUM(AT26)</f>
        <v>1</v>
      </c>
      <c r="AV26" s="429">
        <v>3</v>
      </c>
      <c r="AW26" s="429">
        <v>16</v>
      </c>
      <c r="AX26" s="429">
        <f>SUM(AV26:AW26)</f>
        <v>19</v>
      </c>
      <c r="AY26" s="429">
        <v>9</v>
      </c>
      <c r="AZ26" s="429">
        <v>26</v>
      </c>
      <c r="BA26" s="429">
        <f>SUM(AY26:AZ26)</f>
        <v>35</v>
      </c>
      <c r="BB26" s="429" t="s">
        <v>136</v>
      </c>
      <c r="BC26" s="429">
        <v>1</v>
      </c>
      <c r="BD26" s="429">
        <f>SUM(BC26)</f>
        <v>1</v>
      </c>
      <c r="BE26" s="429">
        <v>1</v>
      </c>
      <c r="BF26" s="432">
        <v>0</v>
      </c>
      <c r="BG26" s="432">
        <v>0</v>
      </c>
      <c r="BH26" s="432">
        <v>0</v>
      </c>
      <c r="BI26" s="432">
        <v>6</v>
      </c>
      <c r="BJ26" s="432">
        <v>6</v>
      </c>
      <c r="BK26" s="432">
        <v>0</v>
      </c>
      <c r="BL26" s="432">
        <v>0</v>
      </c>
      <c r="BM26" s="432">
        <v>0</v>
      </c>
      <c r="BN26" s="432">
        <v>6</v>
      </c>
    </row>
    <row r="27" spans="1:66" ht="18.75">
      <c r="A27" s="418" t="s">
        <v>440</v>
      </c>
      <c r="B27" s="419" t="s">
        <v>328</v>
      </c>
      <c r="C27" s="417">
        <v>1</v>
      </c>
      <c r="D27" s="417">
        <v>2</v>
      </c>
      <c r="E27" s="417">
        <v>3</v>
      </c>
      <c r="F27" s="417" t="s">
        <v>136</v>
      </c>
      <c r="G27" s="417" t="s">
        <v>136</v>
      </c>
      <c r="H27" s="417" t="s">
        <v>136</v>
      </c>
      <c r="I27" s="417" t="s">
        <v>136</v>
      </c>
      <c r="J27" s="417" t="s">
        <v>136</v>
      </c>
      <c r="K27" s="417" t="s">
        <v>136</v>
      </c>
      <c r="L27" s="417" t="s">
        <v>136</v>
      </c>
      <c r="M27" s="417" t="s">
        <v>136</v>
      </c>
      <c r="N27" s="417" t="s">
        <v>136</v>
      </c>
      <c r="O27" s="417" t="s">
        <v>136</v>
      </c>
      <c r="P27" s="417" t="s">
        <v>136</v>
      </c>
      <c r="Q27" s="417" t="s">
        <v>136</v>
      </c>
      <c r="R27" s="417" t="s">
        <v>136</v>
      </c>
      <c r="S27" s="417" t="s">
        <v>136</v>
      </c>
      <c r="T27" s="417" t="s">
        <v>136</v>
      </c>
      <c r="U27" s="417" t="s">
        <v>136</v>
      </c>
      <c r="V27" s="417" t="s">
        <v>136</v>
      </c>
      <c r="W27" s="417" t="s">
        <v>136</v>
      </c>
      <c r="X27" s="417" t="s">
        <v>136</v>
      </c>
      <c r="Y27" s="417" t="s">
        <v>136</v>
      </c>
      <c r="Z27" s="417" t="s">
        <v>136</v>
      </c>
      <c r="AA27" s="417" t="s">
        <v>136</v>
      </c>
      <c r="AB27" s="417" t="s">
        <v>136</v>
      </c>
      <c r="AC27" s="417" t="s">
        <v>136</v>
      </c>
      <c r="AD27" s="417">
        <v>2</v>
      </c>
      <c r="AE27" s="417">
        <v>19</v>
      </c>
      <c r="AF27" s="417">
        <v>21</v>
      </c>
      <c r="AG27" s="417">
        <v>2</v>
      </c>
      <c r="AH27" s="417">
        <v>13</v>
      </c>
      <c r="AI27" s="417">
        <v>15</v>
      </c>
      <c r="AJ27" s="417" t="s">
        <v>114</v>
      </c>
      <c r="AK27" s="417" t="s">
        <v>114</v>
      </c>
      <c r="AL27" s="417" t="s">
        <v>114</v>
      </c>
      <c r="AM27" s="417">
        <v>1</v>
      </c>
      <c r="AN27" s="417" t="s">
        <v>114</v>
      </c>
      <c r="AO27" s="417">
        <v>1</v>
      </c>
      <c r="AP27" s="417">
        <v>1</v>
      </c>
      <c r="AQ27" s="417" t="s">
        <v>114</v>
      </c>
      <c r="AR27" s="417">
        <v>1</v>
      </c>
      <c r="AS27" s="417">
        <v>3</v>
      </c>
      <c r="AT27" s="417">
        <v>3</v>
      </c>
      <c r="AU27" s="417">
        <v>6</v>
      </c>
      <c r="AV27" s="417">
        <v>3</v>
      </c>
      <c r="AW27" s="417">
        <v>19</v>
      </c>
      <c r="AX27" s="417">
        <v>22</v>
      </c>
      <c r="AY27" s="417">
        <v>3</v>
      </c>
      <c r="AZ27" s="417">
        <v>13</v>
      </c>
      <c r="BA27" s="417">
        <v>16</v>
      </c>
      <c r="BB27" s="417">
        <v>3</v>
      </c>
      <c r="BC27" s="417">
        <v>3</v>
      </c>
      <c r="BD27" s="417">
        <v>6</v>
      </c>
      <c r="BE27" s="417">
        <v>6</v>
      </c>
      <c r="BF27" s="433"/>
      <c r="BG27" s="433"/>
      <c r="BH27" s="433"/>
      <c r="BI27" s="433"/>
      <c r="BJ27" s="433"/>
      <c r="BK27" s="433"/>
      <c r="BL27" s="433"/>
      <c r="BM27" s="433"/>
      <c r="BN27" s="433"/>
    </row>
    <row r="28" spans="1:66" ht="18.75">
      <c r="A28" s="423" t="s">
        <v>441</v>
      </c>
      <c r="B28" s="176" t="s">
        <v>333</v>
      </c>
      <c r="C28" s="417">
        <v>1</v>
      </c>
      <c r="D28" s="417">
        <v>2</v>
      </c>
      <c r="E28" s="417">
        <v>3</v>
      </c>
      <c r="F28" s="417" t="s">
        <v>136</v>
      </c>
      <c r="G28" s="417" t="s">
        <v>136</v>
      </c>
      <c r="H28" s="417" t="s">
        <v>136</v>
      </c>
      <c r="I28" s="417" t="s">
        <v>136</v>
      </c>
      <c r="J28" s="417" t="s">
        <v>136</v>
      </c>
      <c r="K28" s="417" t="s">
        <v>136</v>
      </c>
      <c r="L28" s="417" t="s">
        <v>136</v>
      </c>
      <c r="M28" s="417" t="s">
        <v>136</v>
      </c>
      <c r="N28" s="417" t="s">
        <v>136</v>
      </c>
      <c r="O28" s="417" t="s">
        <v>136</v>
      </c>
      <c r="P28" s="417" t="s">
        <v>136</v>
      </c>
      <c r="Q28" s="417" t="s">
        <v>136</v>
      </c>
      <c r="R28" s="417" t="s">
        <v>136</v>
      </c>
      <c r="S28" s="417" t="s">
        <v>136</v>
      </c>
      <c r="T28" s="417" t="s">
        <v>136</v>
      </c>
      <c r="U28" s="417" t="s">
        <v>136</v>
      </c>
      <c r="V28" s="417" t="s">
        <v>136</v>
      </c>
      <c r="W28" s="417" t="s">
        <v>136</v>
      </c>
      <c r="X28" s="417" t="s">
        <v>136</v>
      </c>
      <c r="Y28" s="417" t="s">
        <v>136</v>
      </c>
      <c r="Z28" s="417" t="s">
        <v>136</v>
      </c>
      <c r="AA28" s="417" t="s">
        <v>136</v>
      </c>
      <c r="AB28" s="417" t="s">
        <v>136</v>
      </c>
      <c r="AC28" s="417" t="s">
        <v>136</v>
      </c>
      <c r="AD28" s="417">
        <v>1</v>
      </c>
      <c r="AE28" s="417">
        <v>4</v>
      </c>
      <c r="AF28" s="417">
        <v>5</v>
      </c>
      <c r="AG28" s="417" t="s">
        <v>136</v>
      </c>
      <c r="AH28" s="417">
        <v>2</v>
      </c>
      <c r="AI28" s="417">
        <v>2</v>
      </c>
      <c r="AJ28" s="417" t="s">
        <v>136</v>
      </c>
      <c r="AK28" s="417" t="s">
        <v>136</v>
      </c>
      <c r="AL28" s="417" t="s">
        <v>136</v>
      </c>
      <c r="AM28" s="417" t="s">
        <v>136</v>
      </c>
      <c r="AN28" s="417" t="s">
        <v>136</v>
      </c>
      <c r="AO28" s="417" t="s">
        <v>136</v>
      </c>
      <c r="AP28" s="417" t="s">
        <v>136</v>
      </c>
      <c r="AQ28" s="417" t="s">
        <v>136</v>
      </c>
      <c r="AR28" s="417" t="s">
        <v>136</v>
      </c>
      <c r="AS28" s="417" t="s">
        <v>136</v>
      </c>
      <c r="AT28" s="417" t="s">
        <v>136</v>
      </c>
      <c r="AU28" s="417" t="s">
        <v>136</v>
      </c>
      <c r="AV28" s="417">
        <v>1</v>
      </c>
      <c r="AW28" s="417">
        <v>4</v>
      </c>
      <c r="AX28" s="417">
        <v>5</v>
      </c>
      <c r="AY28" s="417" t="s">
        <v>114</v>
      </c>
      <c r="AZ28" s="417">
        <v>2</v>
      </c>
      <c r="BA28" s="417">
        <v>2</v>
      </c>
      <c r="BB28" s="417" t="s">
        <v>114</v>
      </c>
      <c r="BC28" s="417" t="s">
        <v>114</v>
      </c>
      <c r="BD28" s="417" t="s">
        <v>114</v>
      </c>
      <c r="BE28" s="417" t="s">
        <v>114</v>
      </c>
      <c r="BF28" s="433"/>
      <c r="BG28" s="433"/>
      <c r="BH28" s="433"/>
      <c r="BI28" s="433"/>
      <c r="BJ28" s="433"/>
      <c r="BK28" s="433"/>
      <c r="BL28" s="433"/>
      <c r="BM28" s="433"/>
      <c r="BN28" s="433"/>
    </row>
    <row r="29" spans="1:66" ht="18.75">
      <c r="A29" s="423" t="s">
        <v>442</v>
      </c>
      <c r="B29" s="176" t="s">
        <v>336</v>
      </c>
      <c r="C29" s="417" t="s">
        <v>114</v>
      </c>
      <c r="D29" s="417" t="s">
        <v>114</v>
      </c>
      <c r="E29" s="416" t="s">
        <v>114</v>
      </c>
      <c r="F29" s="417">
        <v>2</v>
      </c>
      <c r="G29" s="417">
        <v>1</v>
      </c>
      <c r="H29" s="416">
        <v>3</v>
      </c>
      <c r="I29" s="417" t="s">
        <v>114</v>
      </c>
      <c r="J29" s="417" t="s">
        <v>114</v>
      </c>
      <c r="K29" s="416" t="s">
        <v>163</v>
      </c>
      <c r="L29" s="417" t="s">
        <v>114</v>
      </c>
      <c r="M29" s="417" t="s">
        <v>114</v>
      </c>
      <c r="N29" s="416" t="s">
        <v>114</v>
      </c>
      <c r="O29" s="417" t="s">
        <v>114</v>
      </c>
      <c r="P29" s="417" t="s">
        <v>114</v>
      </c>
      <c r="Q29" s="416" t="s">
        <v>114</v>
      </c>
      <c r="R29" s="417" t="s">
        <v>114</v>
      </c>
      <c r="S29" s="417" t="s">
        <v>114</v>
      </c>
      <c r="T29" s="416" t="s">
        <v>114</v>
      </c>
      <c r="U29" s="417" t="s">
        <v>114</v>
      </c>
      <c r="V29" s="417" t="s">
        <v>114</v>
      </c>
      <c r="W29" s="416" t="s">
        <v>114</v>
      </c>
      <c r="X29" s="417" t="s">
        <v>114</v>
      </c>
      <c r="Y29" s="417" t="s">
        <v>114</v>
      </c>
      <c r="Z29" s="416" t="s">
        <v>114</v>
      </c>
      <c r="AA29" s="417" t="s">
        <v>114</v>
      </c>
      <c r="AB29" s="417" t="s">
        <v>114</v>
      </c>
      <c r="AC29" s="416" t="s">
        <v>114</v>
      </c>
      <c r="AD29" s="417" t="s">
        <v>114</v>
      </c>
      <c r="AE29" s="417" t="s">
        <v>114</v>
      </c>
      <c r="AF29" s="416" t="s">
        <v>114</v>
      </c>
      <c r="AG29" s="417">
        <v>1</v>
      </c>
      <c r="AH29" s="417">
        <v>17</v>
      </c>
      <c r="AI29" s="416">
        <v>18</v>
      </c>
      <c r="AJ29" s="417" t="s">
        <v>114</v>
      </c>
      <c r="AK29" s="417" t="s">
        <v>114</v>
      </c>
      <c r="AL29" s="416" t="s">
        <v>114</v>
      </c>
      <c r="AM29" s="417" t="s">
        <v>114</v>
      </c>
      <c r="AN29" s="417" t="s">
        <v>114</v>
      </c>
      <c r="AO29" s="416" t="s">
        <v>114</v>
      </c>
      <c r="AP29" s="417" t="s">
        <v>114</v>
      </c>
      <c r="AQ29" s="417">
        <v>3</v>
      </c>
      <c r="AR29" s="416">
        <v>3</v>
      </c>
      <c r="AS29" s="417" t="s">
        <v>114</v>
      </c>
      <c r="AT29" s="417" t="s">
        <v>114</v>
      </c>
      <c r="AU29" s="416" t="s">
        <v>114</v>
      </c>
      <c r="AV29" s="417" t="s">
        <v>114</v>
      </c>
      <c r="AW29" s="417" t="s">
        <v>114</v>
      </c>
      <c r="AX29" s="416" t="s">
        <v>114</v>
      </c>
      <c r="AY29" s="417">
        <v>1</v>
      </c>
      <c r="AZ29" s="417">
        <v>20</v>
      </c>
      <c r="BA29" s="416">
        <v>21</v>
      </c>
      <c r="BB29" s="417" t="s">
        <v>114</v>
      </c>
      <c r="BC29" s="417" t="s">
        <v>114</v>
      </c>
      <c r="BD29" s="416" t="s">
        <v>114</v>
      </c>
      <c r="BE29" s="426" t="s">
        <v>114</v>
      </c>
      <c r="BF29" s="433"/>
      <c r="BG29" s="433"/>
      <c r="BH29" s="433"/>
      <c r="BI29" s="433"/>
      <c r="BJ29" s="433"/>
      <c r="BK29" s="433"/>
      <c r="BL29" s="433"/>
      <c r="BM29" s="433"/>
      <c r="BN29" s="433"/>
    </row>
    <row r="30" spans="1:66" ht="18.75">
      <c r="A30" s="418" t="s">
        <v>443</v>
      </c>
      <c r="B30" s="176" t="s">
        <v>402</v>
      </c>
      <c r="C30" s="417">
        <v>0</v>
      </c>
      <c r="D30" s="417">
        <v>3</v>
      </c>
      <c r="E30" s="416">
        <v>3</v>
      </c>
      <c r="F30" s="417">
        <v>0</v>
      </c>
      <c r="G30" s="417">
        <v>0</v>
      </c>
      <c r="H30" s="416">
        <v>0</v>
      </c>
      <c r="I30" s="417">
        <v>0</v>
      </c>
      <c r="J30" s="417">
        <v>0</v>
      </c>
      <c r="K30" s="416">
        <v>0</v>
      </c>
      <c r="L30" s="417">
        <v>0</v>
      </c>
      <c r="M30" s="417">
        <v>0</v>
      </c>
      <c r="N30" s="416">
        <v>0</v>
      </c>
      <c r="O30" s="417">
        <v>0</v>
      </c>
      <c r="P30" s="417">
        <v>0</v>
      </c>
      <c r="Q30" s="416">
        <v>0</v>
      </c>
      <c r="R30" s="417">
        <v>0</v>
      </c>
      <c r="S30" s="417">
        <v>0</v>
      </c>
      <c r="T30" s="416">
        <v>0</v>
      </c>
      <c r="U30" s="417">
        <v>0</v>
      </c>
      <c r="V30" s="417">
        <v>0</v>
      </c>
      <c r="W30" s="416">
        <v>0</v>
      </c>
      <c r="X30" s="417">
        <v>0</v>
      </c>
      <c r="Y30" s="417">
        <v>0</v>
      </c>
      <c r="Z30" s="416">
        <v>0</v>
      </c>
      <c r="AA30" s="417">
        <v>0</v>
      </c>
      <c r="AB30" s="417">
        <v>0</v>
      </c>
      <c r="AC30" s="416">
        <v>0</v>
      </c>
      <c r="AD30" s="417">
        <v>0</v>
      </c>
      <c r="AE30" s="417">
        <v>7</v>
      </c>
      <c r="AF30" s="416">
        <v>7</v>
      </c>
      <c r="AG30" s="417">
        <v>3</v>
      </c>
      <c r="AH30" s="417">
        <v>9</v>
      </c>
      <c r="AI30" s="416">
        <v>12</v>
      </c>
      <c r="AJ30" s="417">
        <v>0</v>
      </c>
      <c r="AK30" s="417">
        <v>0</v>
      </c>
      <c r="AL30" s="416">
        <v>0</v>
      </c>
      <c r="AM30" s="417">
        <v>1</v>
      </c>
      <c r="AN30" s="417">
        <v>2</v>
      </c>
      <c r="AO30" s="416">
        <v>3</v>
      </c>
      <c r="AP30" s="417">
        <v>1</v>
      </c>
      <c r="AQ30" s="417">
        <v>10</v>
      </c>
      <c r="AR30" s="416">
        <v>11</v>
      </c>
      <c r="AS30" s="417">
        <v>0</v>
      </c>
      <c r="AT30" s="417">
        <v>0</v>
      </c>
      <c r="AU30" s="416">
        <v>0</v>
      </c>
      <c r="AV30" s="417">
        <v>1</v>
      </c>
      <c r="AW30" s="417">
        <v>8</v>
      </c>
      <c r="AX30" s="416">
        <v>9</v>
      </c>
      <c r="AY30" s="417">
        <v>4</v>
      </c>
      <c r="AZ30" s="417">
        <v>20</v>
      </c>
      <c r="BA30" s="416">
        <v>24</v>
      </c>
      <c r="BB30" s="417">
        <v>0</v>
      </c>
      <c r="BC30" s="417">
        <v>0</v>
      </c>
      <c r="BD30" s="416">
        <v>0</v>
      </c>
      <c r="BE30" s="417">
        <v>0</v>
      </c>
      <c r="BF30" s="433"/>
      <c r="BG30" s="433"/>
      <c r="BH30" s="433"/>
      <c r="BI30" s="433"/>
      <c r="BJ30" s="433"/>
      <c r="BK30" s="433"/>
      <c r="BL30" s="433"/>
      <c r="BM30" s="433"/>
      <c r="BN30" s="433"/>
    </row>
    <row r="31" spans="1:66" ht="18.75">
      <c r="A31" s="423" t="s">
        <v>444</v>
      </c>
      <c r="B31" s="176" t="s">
        <v>412</v>
      </c>
      <c r="C31" s="432">
        <v>0</v>
      </c>
      <c r="D31" s="432">
        <v>3</v>
      </c>
      <c r="E31" s="432">
        <f>C31+D31</f>
        <v>3</v>
      </c>
      <c r="F31" s="432">
        <v>0</v>
      </c>
      <c r="G31" s="432">
        <v>1</v>
      </c>
      <c r="H31" s="432">
        <f>F31+G31</f>
        <v>1</v>
      </c>
      <c r="I31" s="432">
        <v>0</v>
      </c>
      <c r="J31" s="432">
        <v>0</v>
      </c>
      <c r="K31" s="432">
        <f>I31+J31</f>
        <v>0</v>
      </c>
      <c r="L31" s="432">
        <v>0</v>
      </c>
      <c r="M31" s="432">
        <v>0</v>
      </c>
      <c r="N31" s="432">
        <f>L31+M31</f>
        <v>0</v>
      </c>
      <c r="O31" s="432">
        <v>0</v>
      </c>
      <c r="P31" s="432">
        <v>0</v>
      </c>
      <c r="Q31" s="432">
        <f>O31+P31</f>
        <v>0</v>
      </c>
      <c r="R31" s="432">
        <v>0</v>
      </c>
      <c r="S31" s="432">
        <v>0</v>
      </c>
      <c r="T31" s="432">
        <f>R31+S31</f>
        <v>0</v>
      </c>
      <c r="U31" s="432">
        <v>0</v>
      </c>
      <c r="V31" s="432">
        <v>0</v>
      </c>
      <c r="W31" s="432">
        <f>U31+V31</f>
        <v>0</v>
      </c>
      <c r="X31" s="434">
        <v>0</v>
      </c>
      <c r="Y31" s="432">
        <v>0</v>
      </c>
      <c r="Z31" s="432">
        <f>X31+Y31</f>
        <v>0</v>
      </c>
      <c r="AA31" s="432">
        <v>0</v>
      </c>
      <c r="AB31" s="432">
        <v>0</v>
      </c>
      <c r="AC31" s="432">
        <f>AA31+AB31</f>
        <v>0</v>
      </c>
      <c r="AD31" s="432">
        <v>0</v>
      </c>
      <c r="AE31" s="432">
        <v>1</v>
      </c>
      <c r="AF31" s="432">
        <f>AD31+AE31</f>
        <v>1</v>
      </c>
      <c r="AG31" s="432">
        <v>3</v>
      </c>
      <c r="AH31" s="432">
        <v>18</v>
      </c>
      <c r="AI31" s="432">
        <f>AG31+AH31</f>
        <v>21</v>
      </c>
      <c r="AJ31" s="432">
        <v>0</v>
      </c>
      <c r="AK31" s="432">
        <v>0</v>
      </c>
      <c r="AL31" s="432">
        <f>AJ31+AK31</f>
        <v>0</v>
      </c>
      <c r="AM31" s="432">
        <v>0</v>
      </c>
      <c r="AN31" s="432">
        <v>0</v>
      </c>
      <c r="AO31" s="432">
        <f>AM31+AN31</f>
        <v>0</v>
      </c>
      <c r="AP31" s="432">
        <v>1</v>
      </c>
      <c r="AQ31" s="432">
        <v>16</v>
      </c>
      <c r="AR31" s="432">
        <f>AP31+AQ31</f>
        <v>17</v>
      </c>
      <c r="AS31" s="432">
        <v>0</v>
      </c>
      <c r="AT31" s="432">
        <v>0</v>
      </c>
      <c r="AU31" s="432">
        <f>AS31+AT31</f>
        <v>0</v>
      </c>
      <c r="AV31" s="432">
        <v>0</v>
      </c>
      <c r="AW31" s="432">
        <f>AE31+AN31</f>
        <v>1</v>
      </c>
      <c r="AX31" s="432">
        <f>AV31+AW31</f>
        <v>1</v>
      </c>
      <c r="AY31" s="432">
        <f>AG31+AP31</f>
        <v>4</v>
      </c>
      <c r="AZ31" s="432">
        <f>AH31+AQ31</f>
        <v>34</v>
      </c>
      <c r="BA31" s="432">
        <f>AY31+AZ31</f>
        <v>38</v>
      </c>
      <c r="BB31" s="432">
        <v>0</v>
      </c>
      <c r="BC31" s="432">
        <v>0</v>
      </c>
      <c r="BD31" s="432">
        <f>BB31+BC31</f>
        <v>0</v>
      </c>
      <c r="BE31" s="432">
        <v>0</v>
      </c>
      <c r="BF31" s="433"/>
      <c r="BG31" s="433"/>
      <c r="BH31" s="433"/>
      <c r="BI31" s="433"/>
      <c r="BJ31" s="433"/>
      <c r="BK31" s="433"/>
      <c r="BL31" s="433"/>
      <c r="BM31" s="433"/>
      <c r="BN31" s="433"/>
    </row>
    <row r="32" spans="1:66" ht="18.75">
      <c r="A32" s="423" t="s">
        <v>445</v>
      </c>
      <c r="B32" s="176" t="s">
        <v>416</v>
      </c>
      <c r="C32" s="432">
        <v>1</v>
      </c>
      <c r="D32" s="432">
        <v>0</v>
      </c>
      <c r="E32" s="432">
        <v>1</v>
      </c>
      <c r="F32" s="432">
        <v>1</v>
      </c>
      <c r="G32" s="432">
        <v>0</v>
      </c>
      <c r="H32" s="432">
        <v>1</v>
      </c>
      <c r="I32" s="432">
        <v>0</v>
      </c>
      <c r="J32" s="432">
        <v>0</v>
      </c>
      <c r="K32" s="432">
        <v>0</v>
      </c>
      <c r="L32" s="432">
        <v>0</v>
      </c>
      <c r="M32" s="432">
        <v>0</v>
      </c>
      <c r="N32" s="432">
        <v>0</v>
      </c>
      <c r="O32" s="432">
        <v>0</v>
      </c>
      <c r="P32" s="432">
        <v>0</v>
      </c>
      <c r="Q32" s="432">
        <v>0</v>
      </c>
      <c r="R32" s="432">
        <v>0</v>
      </c>
      <c r="S32" s="432">
        <v>0</v>
      </c>
      <c r="T32" s="432">
        <v>0</v>
      </c>
      <c r="U32" s="432">
        <v>0</v>
      </c>
      <c r="V32" s="432">
        <v>0</v>
      </c>
      <c r="W32" s="432">
        <v>0</v>
      </c>
      <c r="X32" s="432">
        <v>0</v>
      </c>
      <c r="Y32" s="432">
        <v>0</v>
      </c>
      <c r="Z32" s="432">
        <v>0</v>
      </c>
      <c r="AA32" s="432">
        <v>0</v>
      </c>
      <c r="AB32" s="432">
        <v>0</v>
      </c>
      <c r="AC32" s="432">
        <v>0</v>
      </c>
      <c r="AD32" s="432">
        <v>0</v>
      </c>
      <c r="AE32" s="432">
        <v>0</v>
      </c>
      <c r="AF32" s="432">
        <v>0</v>
      </c>
      <c r="AG32" s="432">
        <v>0</v>
      </c>
      <c r="AH32" s="432">
        <v>3</v>
      </c>
      <c r="AI32" s="432">
        <v>3</v>
      </c>
      <c r="AJ32" s="432">
        <v>0</v>
      </c>
      <c r="AK32" s="432">
        <v>0</v>
      </c>
      <c r="AL32" s="432">
        <v>0</v>
      </c>
      <c r="AM32" s="432">
        <v>0</v>
      </c>
      <c r="AN32" s="432">
        <v>0</v>
      </c>
      <c r="AO32" s="432">
        <v>0</v>
      </c>
      <c r="AP32" s="432">
        <v>0</v>
      </c>
      <c r="AQ32" s="432">
        <v>0</v>
      </c>
      <c r="AR32" s="432">
        <v>0</v>
      </c>
      <c r="AS32" s="432">
        <v>0</v>
      </c>
      <c r="AT32" s="432">
        <v>0</v>
      </c>
      <c r="AU32" s="432">
        <v>0</v>
      </c>
      <c r="AV32" s="432">
        <f>AD32+AM32</f>
        <v>0</v>
      </c>
      <c r="AW32" s="432">
        <f>AE32+AN32</f>
        <v>0</v>
      </c>
      <c r="AX32" s="432">
        <f>AF32+AO32</f>
        <v>0</v>
      </c>
      <c r="AY32" s="432">
        <f>AG32+AP32</f>
        <v>0</v>
      </c>
      <c r="AZ32" s="432">
        <f>AH32+AQ32</f>
        <v>3</v>
      </c>
      <c r="BA32" s="432">
        <f>AI32+AR32</f>
        <v>3</v>
      </c>
      <c r="BB32" s="432">
        <f>AJ32+AS32</f>
        <v>0</v>
      </c>
      <c r="BC32" s="432">
        <f>AK32+AT32</f>
        <v>0</v>
      </c>
      <c r="BD32" s="432">
        <f>AL32+AU32</f>
        <v>0</v>
      </c>
      <c r="BE32" s="432">
        <v>0</v>
      </c>
      <c r="BF32" s="433"/>
      <c r="BG32" s="433"/>
      <c r="BH32" s="433"/>
      <c r="BI32" s="433"/>
      <c r="BJ32" s="433"/>
      <c r="BK32" s="433"/>
      <c r="BL32" s="433"/>
      <c r="BM32" s="433"/>
      <c r="BN32" s="433"/>
    </row>
    <row r="33" spans="1:66" ht="18.75">
      <c r="A33" s="418" t="s">
        <v>446</v>
      </c>
      <c r="B33" s="176" t="s">
        <v>407</v>
      </c>
      <c r="C33" s="117">
        <v>1</v>
      </c>
      <c r="D33" s="117">
        <v>1</v>
      </c>
      <c r="E33" s="117">
        <v>2</v>
      </c>
      <c r="F33" s="117" t="s">
        <v>114</v>
      </c>
      <c r="G33" s="117" t="s">
        <v>114</v>
      </c>
      <c r="H33" s="117" t="s">
        <v>114</v>
      </c>
      <c r="I33" s="117" t="s">
        <v>114</v>
      </c>
      <c r="J33" s="117" t="s">
        <v>114</v>
      </c>
      <c r="K33" s="117" t="s">
        <v>114</v>
      </c>
      <c r="L33" s="117" t="s">
        <v>163</v>
      </c>
      <c r="M33" s="117" t="s">
        <v>163</v>
      </c>
      <c r="N33" s="117" t="s">
        <v>114</v>
      </c>
      <c r="O33" s="117" t="s">
        <v>114</v>
      </c>
      <c r="P33" s="117" t="s">
        <v>114</v>
      </c>
      <c r="Q33" s="117" t="s">
        <v>114</v>
      </c>
      <c r="R33" s="117" t="s">
        <v>114</v>
      </c>
      <c r="S33" s="117" t="s">
        <v>163</v>
      </c>
      <c r="T33" s="117" t="s">
        <v>114</v>
      </c>
      <c r="U33" s="117" t="s">
        <v>163</v>
      </c>
      <c r="V33" s="117" t="s">
        <v>114</v>
      </c>
      <c r="W33" s="117" t="s">
        <v>163</v>
      </c>
      <c r="X33" s="117" t="s">
        <v>114</v>
      </c>
      <c r="Y33" s="117" t="s">
        <v>163</v>
      </c>
      <c r="Z33" s="117" t="s">
        <v>114</v>
      </c>
      <c r="AA33" s="117" t="s">
        <v>114</v>
      </c>
      <c r="AB33" s="117" t="s">
        <v>114</v>
      </c>
      <c r="AC33" s="117" t="s">
        <v>114</v>
      </c>
      <c r="AD33" s="117" t="s">
        <v>114</v>
      </c>
      <c r="AE33" s="117">
        <v>3</v>
      </c>
      <c r="AF33" s="117">
        <v>3</v>
      </c>
      <c r="AG33" s="117" t="s">
        <v>114</v>
      </c>
      <c r="AH33" s="117" t="s">
        <v>114</v>
      </c>
      <c r="AI33" s="117" t="s">
        <v>114</v>
      </c>
      <c r="AJ33" s="117" t="s">
        <v>114</v>
      </c>
      <c r="AK33" s="117" t="s">
        <v>114</v>
      </c>
      <c r="AL33" s="117" t="s">
        <v>114</v>
      </c>
      <c r="AM33" s="117" t="s">
        <v>114</v>
      </c>
      <c r="AN33" s="117" t="s">
        <v>114</v>
      </c>
      <c r="AO33" s="117" t="s">
        <v>114</v>
      </c>
      <c r="AP33" s="117" t="s">
        <v>114</v>
      </c>
      <c r="AQ33" s="117">
        <v>1</v>
      </c>
      <c r="AR33" s="117">
        <v>1</v>
      </c>
      <c r="AS33" s="117" t="s">
        <v>114</v>
      </c>
      <c r="AT33" s="117" t="s">
        <v>163</v>
      </c>
      <c r="AU33" s="117" t="s">
        <v>114</v>
      </c>
      <c r="AV33" s="117" t="s">
        <v>114</v>
      </c>
      <c r="AW33" s="117">
        <v>3</v>
      </c>
      <c r="AX33" s="117">
        <v>3</v>
      </c>
      <c r="AY33" s="117" t="s">
        <v>114</v>
      </c>
      <c r="AZ33" s="117">
        <v>3</v>
      </c>
      <c r="BA33" s="117">
        <v>3</v>
      </c>
      <c r="BB33" s="117" t="s">
        <v>114</v>
      </c>
      <c r="BC33" s="117" t="s">
        <v>114</v>
      </c>
      <c r="BD33" s="117" t="s">
        <v>114</v>
      </c>
      <c r="BE33" s="117">
        <v>12</v>
      </c>
      <c r="BF33" s="433"/>
      <c r="BG33" s="433"/>
      <c r="BH33" s="433"/>
      <c r="BI33" s="433"/>
      <c r="BJ33" s="433"/>
      <c r="BK33" s="433"/>
      <c r="BL33" s="433"/>
      <c r="BM33" s="433"/>
      <c r="BN33" s="433"/>
    </row>
    <row r="34" spans="1:66" ht="18.75">
      <c r="A34" s="435" t="s">
        <v>447</v>
      </c>
      <c r="B34" s="176" t="s">
        <v>452</v>
      </c>
      <c r="C34" s="420">
        <v>2</v>
      </c>
      <c r="D34" s="420"/>
      <c r="E34" s="421">
        <v>2</v>
      </c>
      <c r="F34" s="420"/>
      <c r="G34" s="420"/>
      <c r="H34" s="421"/>
      <c r="I34" s="420"/>
      <c r="J34" s="420"/>
      <c r="K34" s="421"/>
      <c r="L34" s="420"/>
      <c r="M34" s="420"/>
      <c r="N34" s="421"/>
      <c r="O34" s="420"/>
      <c r="P34" s="420"/>
      <c r="Q34" s="421"/>
      <c r="R34" s="420"/>
      <c r="S34" s="420"/>
      <c r="T34" s="421"/>
      <c r="U34" s="420"/>
      <c r="V34" s="420"/>
      <c r="W34" s="421"/>
      <c r="X34" s="420"/>
      <c r="Y34" s="420"/>
      <c r="Z34" s="421"/>
      <c r="AA34" s="420"/>
      <c r="AB34" s="420"/>
      <c r="AC34" s="421"/>
      <c r="AD34" s="420">
        <v>7</v>
      </c>
      <c r="AE34" s="420">
        <v>12</v>
      </c>
      <c r="AF34" s="421">
        <v>19</v>
      </c>
      <c r="AG34" s="420">
        <v>3</v>
      </c>
      <c r="AH34" s="420">
        <v>25</v>
      </c>
      <c r="AI34" s="421">
        <v>28</v>
      </c>
      <c r="AJ34" s="420"/>
      <c r="AK34" s="420"/>
      <c r="AL34" s="421"/>
      <c r="AM34" s="420">
        <v>2</v>
      </c>
      <c r="AN34" s="420">
        <v>10</v>
      </c>
      <c r="AO34" s="421">
        <v>12</v>
      </c>
      <c r="AP34" s="420">
        <v>3</v>
      </c>
      <c r="AQ34" s="420">
        <v>22</v>
      </c>
      <c r="AR34" s="421">
        <v>25</v>
      </c>
      <c r="AS34" s="420"/>
      <c r="AT34" s="420"/>
      <c r="AU34" s="421"/>
      <c r="AV34" s="420"/>
      <c r="AW34" s="420"/>
      <c r="AX34" s="421"/>
      <c r="AY34" s="420"/>
      <c r="AZ34" s="420"/>
      <c r="BA34" s="421"/>
      <c r="BB34" s="420"/>
      <c r="BC34" s="420"/>
      <c r="BD34" s="421"/>
      <c r="BE34" s="420"/>
      <c r="BF34" s="436"/>
      <c r="BG34" s="437"/>
      <c r="BH34" s="436">
        <v>2</v>
      </c>
      <c r="BI34" s="436">
        <v>1</v>
      </c>
      <c r="BJ34" s="437">
        <v>3</v>
      </c>
      <c r="BK34" s="436"/>
      <c r="BL34" s="436"/>
      <c r="BM34" s="437"/>
      <c r="BN34" s="422">
        <v>87</v>
      </c>
    </row>
    <row r="35" spans="1:66" ht="18.75">
      <c r="A35" s="435" t="s">
        <v>448</v>
      </c>
      <c r="B35" s="176" t="s">
        <v>457</v>
      </c>
      <c r="C35" s="420" t="s">
        <v>163</v>
      </c>
      <c r="D35" s="420" t="s">
        <v>163</v>
      </c>
      <c r="E35" s="420" t="s">
        <v>163</v>
      </c>
      <c r="F35" s="420" t="s">
        <v>163</v>
      </c>
      <c r="G35" s="420" t="s">
        <v>163</v>
      </c>
      <c r="H35" s="420" t="s">
        <v>163</v>
      </c>
      <c r="I35" s="420" t="s">
        <v>163</v>
      </c>
      <c r="J35" s="420" t="s">
        <v>163</v>
      </c>
      <c r="K35" s="420" t="s">
        <v>163</v>
      </c>
      <c r="L35" s="420" t="s">
        <v>163</v>
      </c>
      <c r="M35" s="420" t="s">
        <v>163</v>
      </c>
      <c r="N35" s="420" t="s">
        <v>163</v>
      </c>
      <c r="O35" s="420" t="s">
        <v>163</v>
      </c>
      <c r="P35" s="420" t="s">
        <v>163</v>
      </c>
      <c r="Q35" s="420" t="s">
        <v>163</v>
      </c>
      <c r="R35" s="420" t="s">
        <v>163</v>
      </c>
      <c r="S35" s="420" t="s">
        <v>163</v>
      </c>
      <c r="T35" s="420" t="s">
        <v>163</v>
      </c>
      <c r="U35" s="420" t="s">
        <v>163</v>
      </c>
      <c r="V35" s="420" t="s">
        <v>163</v>
      </c>
      <c r="W35" s="420" t="s">
        <v>163</v>
      </c>
      <c r="X35" s="420" t="s">
        <v>163</v>
      </c>
      <c r="Y35" s="420" t="s">
        <v>163</v>
      </c>
      <c r="Z35" s="420" t="s">
        <v>163</v>
      </c>
      <c r="AA35" s="420" t="s">
        <v>163</v>
      </c>
      <c r="AB35" s="420" t="s">
        <v>163</v>
      </c>
      <c r="AC35" s="420" t="s">
        <v>163</v>
      </c>
      <c r="AD35" s="420">
        <v>5</v>
      </c>
      <c r="AE35" s="420">
        <v>11</v>
      </c>
      <c r="AF35" s="421">
        <v>16</v>
      </c>
      <c r="AG35" s="420">
        <v>3</v>
      </c>
      <c r="AH35" s="420">
        <v>13</v>
      </c>
      <c r="AI35" s="421">
        <v>16</v>
      </c>
      <c r="AJ35" s="420" t="s">
        <v>114</v>
      </c>
      <c r="AK35" s="420" t="s">
        <v>163</v>
      </c>
      <c r="AL35" s="421" t="s">
        <v>163</v>
      </c>
      <c r="AM35" s="420">
        <v>1</v>
      </c>
      <c r="AN35" s="420">
        <v>10</v>
      </c>
      <c r="AO35" s="421">
        <v>11</v>
      </c>
      <c r="AP35" s="420">
        <v>4</v>
      </c>
      <c r="AQ35" s="420">
        <v>8</v>
      </c>
      <c r="AR35" s="421">
        <v>23</v>
      </c>
      <c r="AS35" s="420" t="s">
        <v>163</v>
      </c>
      <c r="AT35" s="420" t="s">
        <v>163</v>
      </c>
      <c r="AU35" s="421" t="s">
        <v>163</v>
      </c>
      <c r="AV35" s="420">
        <v>6</v>
      </c>
      <c r="AW35" s="420">
        <v>21</v>
      </c>
      <c r="AX35" s="421">
        <v>27</v>
      </c>
      <c r="AY35" s="420">
        <v>7</v>
      </c>
      <c r="AZ35" s="420">
        <v>21</v>
      </c>
      <c r="BA35" s="421">
        <v>28</v>
      </c>
      <c r="BB35" s="420" t="s">
        <v>163</v>
      </c>
      <c r="BC35" s="420" t="s">
        <v>163</v>
      </c>
      <c r="BD35" s="421" t="s">
        <v>163</v>
      </c>
      <c r="BE35" s="420">
        <v>1</v>
      </c>
      <c r="BF35" s="420">
        <v>8</v>
      </c>
      <c r="BG35" s="421">
        <v>9</v>
      </c>
      <c r="BH35" s="420" t="s">
        <v>163</v>
      </c>
      <c r="BI35" s="420">
        <v>5</v>
      </c>
      <c r="BJ35" s="421">
        <v>5</v>
      </c>
      <c r="BK35" s="420" t="s">
        <v>163</v>
      </c>
      <c r="BL35" s="420" t="s">
        <v>163</v>
      </c>
      <c r="BM35" s="421" t="s">
        <v>163</v>
      </c>
      <c r="BN35" s="422">
        <v>69</v>
      </c>
    </row>
    <row r="36" spans="1:66" ht="18.75">
      <c r="A36" s="435" t="s">
        <v>449</v>
      </c>
      <c r="B36" s="176" t="s">
        <v>461</v>
      </c>
      <c r="C36" s="420"/>
      <c r="D36" s="420"/>
      <c r="E36" s="421"/>
      <c r="F36" s="420">
        <v>4</v>
      </c>
      <c r="G36" s="420"/>
      <c r="H36" s="421">
        <v>4</v>
      </c>
      <c r="I36" s="420"/>
      <c r="J36" s="420"/>
      <c r="K36" s="421"/>
      <c r="L36" s="420"/>
      <c r="M36" s="420"/>
      <c r="N36" s="421"/>
      <c r="O36" s="420"/>
      <c r="P36" s="420"/>
      <c r="Q36" s="421"/>
      <c r="R36" s="420"/>
      <c r="S36" s="420"/>
      <c r="T36" s="421"/>
      <c r="U36" s="420"/>
      <c r="V36" s="420"/>
      <c r="W36" s="421"/>
      <c r="X36" s="420"/>
      <c r="Y36" s="420"/>
      <c r="Z36" s="421"/>
      <c r="AA36" s="420"/>
      <c r="AB36" s="420"/>
      <c r="AC36" s="421"/>
      <c r="AD36" s="420"/>
      <c r="AE36" s="420"/>
      <c r="AF36" s="421"/>
      <c r="AG36" s="420">
        <v>5</v>
      </c>
      <c r="AH36" s="420">
        <v>18</v>
      </c>
      <c r="AI36" s="421">
        <v>23</v>
      </c>
      <c r="AJ36" s="420"/>
      <c r="AK36" s="420"/>
      <c r="AL36" s="421"/>
      <c r="AM36" s="420"/>
      <c r="AN36" s="420"/>
      <c r="AO36" s="421"/>
      <c r="AP36" s="420">
        <v>2</v>
      </c>
      <c r="AQ36" s="420">
        <v>21</v>
      </c>
      <c r="AR36" s="421">
        <v>23</v>
      </c>
      <c r="AS36" s="420"/>
      <c r="AT36" s="420"/>
      <c r="AU36" s="421"/>
      <c r="AV36" s="420"/>
      <c r="AW36" s="420"/>
      <c r="AX36" s="421"/>
      <c r="AY36" s="420">
        <v>7</v>
      </c>
      <c r="AZ36" s="420">
        <f>SUM(AQ36,AH36)</f>
        <v>39</v>
      </c>
      <c r="BA36" s="420">
        <f>SUM(AR36,AI36)</f>
        <v>46</v>
      </c>
      <c r="BB36" s="420"/>
      <c r="BC36" s="420"/>
      <c r="BD36" s="421"/>
      <c r="BE36" s="420"/>
      <c r="BF36" s="420"/>
      <c r="BG36" s="421"/>
      <c r="BH36" s="420"/>
      <c r="BI36" s="420"/>
      <c r="BJ36" s="421"/>
      <c r="BK36" s="420"/>
      <c r="BL36" s="420"/>
      <c r="BM36" s="421"/>
      <c r="BN36" s="422">
        <v>46</v>
      </c>
    </row>
    <row r="37" spans="1:66" ht="18.75">
      <c r="A37" s="418" t="s">
        <v>450</v>
      </c>
      <c r="B37" s="176" t="s">
        <v>464</v>
      </c>
      <c r="C37" s="117">
        <v>2</v>
      </c>
      <c r="D37" s="117">
        <v>2</v>
      </c>
      <c r="E37" s="117">
        <v>4</v>
      </c>
      <c r="F37" s="117" t="s">
        <v>136</v>
      </c>
      <c r="G37" s="117" t="s">
        <v>136</v>
      </c>
      <c r="H37" s="117" t="s">
        <v>136</v>
      </c>
      <c r="I37" s="117" t="s">
        <v>136</v>
      </c>
      <c r="J37" s="117" t="s">
        <v>136</v>
      </c>
      <c r="K37" s="117" t="s">
        <v>136</v>
      </c>
      <c r="L37" s="117" t="s">
        <v>136</v>
      </c>
      <c r="M37" s="117" t="s">
        <v>136</v>
      </c>
      <c r="N37" s="117" t="s">
        <v>136</v>
      </c>
      <c r="O37" s="117" t="s">
        <v>136</v>
      </c>
      <c r="P37" s="117" t="s">
        <v>136</v>
      </c>
      <c r="Q37" s="117" t="s">
        <v>136</v>
      </c>
      <c r="R37" s="117" t="s">
        <v>136</v>
      </c>
      <c r="S37" s="117" t="s">
        <v>136</v>
      </c>
      <c r="T37" s="117" t="s">
        <v>136</v>
      </c>
      <c r="U37" s="117" t="s">
        <v>136</v>
      </c>
      <c r="V37" s="117" t="s">
        <v>136</v>
      </c>
      <c r="W37" s="117" t="s">
        <v>136</v>
      </c>
      <c r="X37" s="117" t="s">
        <v>136</v>
      </c>
      <c r="Y37" s="117" t="s">
        <v>136</v>
      </c>
      <c r="Z37" s="117" t="s">
        <v>136</v>
      </c>
      <c r="AA37" s="117" t="s">
        <v>136</v>
      </c>
      <c r="AB37" s="117" t="s">
        <v>136</v>
      </c>
      <c r="AC37" s="117" t="s">
        <v>136</v>
      </c>
      <c r="AD37" s="117" t="s">
        <v>136</v>
      </c>
      <c r="AE37" s="117" t="s">
        <v>136</v>
      </c>
      <c r="AF37" s="117" t="s">
        <v>136</v>
      </c>
      <c r="AG37" s="117" t="s">
        <v>136</v>
      </c>
      <c r="AH37" s="117">
        <v>1</v>
      </c>
      <c r="AI37" s="117">
        <v>2</v>
      </c>
      <c r="AJ37" s="117">
        <v>3</v>
      </c>
      <c r="AK37" s="117" t="s">
        <v>136</v>
      </c>
      <c r="AL37" s="117" t="s">
        <v>136</v>
      </c>
      <c r="AM37" s="117" t="s">
        <v>136</v>
      </c>
      <c r="AN37" s="117" t="s">
        <v>136</v>
      </c>
      <c r="AO37" s="117" t="s">
        <v>136</v>
      </c>
      <c r="AP37" s="117">
        <v>1</v>
      </c>
      <c r="AQ37" s="117">
        <v>7</v>
      </c>
      <c r="AR37" s="117">
        <v>8</v>
      </c>
      <c r="AS37" s="117" t="s">
        <v>136</v>
      </c>
      <c r="AT37" s="117" t="s">
        <v>136</v>
      </c>
      <c r="AU37" s="117" t="s">
        <v>136</v>
      </c>
      <c r="AV37" s="117" t="s">
        <v>136</v>
      </c>
      <c r="AW37" s="117" t="s">
        <v>136</v>
      </c>
      <c r="AX37" s="117" t="s">
        <v>136</v>
      </c>
      <c r="AY37" s="117" t="s">
        <v>136</v>
      </c>
      <c r="AZ37" s="117">
        <v>2</v>
      </c>
      <c r="BA37" s="117">
        <v>9</v>
      </c>
      <c r="BB37" s="117">
        <v>11</v>
      </c>
      <c r="BC37" s="117" t="s">
        <v>136</v>
      </c>
      <c r="BD37" s="117" t="s">
        <v>136</v>
      </c>
      <c r="BE37" s="117" t="s">
        <v>136</v>
      </c>
      <c r="BF37" s="117" t="s">
        <v>136</v>
      </c>
      <c r="BG37" s="117" t="s">
        <v>136</v>
      </c>
      <c r="BH37" s="117">
        <v>1</v>
      </c>
      <c r="BI37" s="117">
        <v>3</v>
      </c>
      <c r="BJ37" s="117">
        <v>4</v>
      </c>
      <c r="BK37" s="117" t="s">
        <v>136</v>
      </c>
      <c r="BL37" s="117" t="s">
        <v>136</v>
      </c>
      <c r="BM37" s="117" t="s">
        <v>136</v>
      </c>
      <c r="BN37" s="117">
        <v>19</v>
      </c>
    </row>
    <row r="38" spans="1:66" ht="18.75">
      <c r="A38" s="423" t="s">
        <v>451</v>
      </c>
      <c r="B38" s="160" t="s">
        <v>480</v>
      </c>
      <c r="C38" s="117" t="s">
        <v>136</v>
      </c>
      <c r="D38" s="117" t="s">
        <v>136</v>
      </c>
      <c r="E38" s="117" t="s">
        <v>136</v>
      </c>
      <c r="F38" s="417">
        <v>1</v>
      </c>
      <c r="G38" s="417">
        <v>1</v>
      </c>
      <c r="H38" s="416">
        <v>2</v>
      </c>
      <c r="I38" s="117" t="s">
        <v>136</v>
      </c>
      <c r="J38" s="117" t="s">
        <v>136</v>
      </c>
      <c r="K38" s="117" t="s">
        <v>136</v>
      </c>
      <c r="L38" s="117" t="s">
        <v>136</v>
      </c>
      <c r="M38" s="117" t="s">
        <v>136</v>
      </c>
      <c r="N38" s="117" t="s">
        <v>136</v>
      </c>
      <c r="O38" s="117" t="s">
        <v>136</v>
      </c>
      <c r="P38" s="117" t="s">
        <v>136</v>
      </c>
      <c r="Q38" s="117" t="s">
        <v>136</v>
      </c>
      <c r="R38" s="117" t="s">
        <v>136</v>
      </c>
      <c r="S38" s="117" t="s">
        <v>136</v>
      </c>
      <c r="T38" s="117" t="s">
        <v>136</v>
      </c>
      <c r="U38" s="117" t="s">
        <v>136</v>
      </c>
      <c r="V38" s="117" t="s">
        <v>136</v>
      </c>
      <c r="W38" s="117" t="s">
        <v>136</v>
      </c>
      <c r="X38" s="117" t="s">
        <v>136</v>
      </c>
      <c r="Y38" s="417">
        <v>5</v>
      </c>
      <c r="Z38" s="416">
        <v>5</v>
      </c>
      <c r="AA38" s="117" t="s">
        <v>136</v>
      </c>
      <c r="AB38" s="117" t="s">
        <v>136</v>
      </c>
      <c r="AC38" s="117" t="s">
        <v>136</v>
      </c>
      <c r="AD38" s="117" t="s">
        <v>136</v>
      </c>
      <c r="AE38" s="117" t="s">
        <v>136</v>
      </c>
      <c r="AF38" s="117" t="s">
        <v>136</v>
      </c>
      <c r="AG38" s="417">
        <v>1</v>
      </c>
      <c r="AH38" s="417">
        <v>4</v>
      </c>
      <c r="AI38" s="416">
        <v>5</v>
      </c>
      <c r="AJ38" s="117" t="s">
        <v>136</v>
      </c>
      <c r="AK38" s="117" t="s">
        <v>136</v>
      </c>
      <c r="AL38" s="117" t="s">
        <v>136</v>
      </c>
      <c r="AM38" s="117" t="s">
        <v>136</v>
      </c>
      <c r="AN38" s="117" t="s">
        <v>136</v>
      </c>
      <c r="AO38" s="117" t="s">
        <v>136</v>
      </c>
      <c r="AP38" s="417">
        <v>1</v>
      </c>
      <c r="AQ38" s="417">
        <v>11</v>
      </c>
      <c r="AR38" s="416">
        <v>12</v>
      </c>
      <c r="AS38" s="117" t="s">
        <v>136</v>
      </c>
      <c r="AT38" s="117" t="s">
        <v>136</v>
      </c>
      <c r="AU38" s="117" t="s">
        <v>136</v>
      </c>
      <c r="AV38" s="117" t="s">
        <v>136</v>
      </c>
      <c r="AW38" s="117" t="s">
        <v>136</v>
      </c>
      <c r="AX38" s="117" t="s">
        <v>136</v>
      </c>
      <c r="AY38" s="417">
        <v>1</v>
      </c>
      <c r="AZ38" s="417">
        <v>15</v>
      </c>
      <c r="BA38" s="416">
        <v>16</v>
      </c>
      <c r="BB38" s="117" t="s">
        <v>136</v>
      </c>
      <c r="BC38" s="117" t="s">
        <v>136</v>
      </c>
      <c r="BD38" s="117" t="s">
        <v>136</v>
      </c>
      <c r="BE38" s="117" t="s">
        <v>136</v>
      </c>
      <c r="BF38" s="117" t="s">
        <v>136</v>
      </c>
      <c r="BG38" s="117" t="s">
        <v>136</v>
      </c>
      <c r="BH38" s="417">
        <v>1</v>
      </c>
      <c r="BI38" s="417">
        <v>1</v>
      </c>
      <c r="BJ38" s="117" t="s">
        <v>136</v>
      </c>
      <c r="BK38" s="117" t="s">
        <v>136</v>
      </c>
      <c r="BL38" s="117" t="s">
        <v>136</v>
      </c>
      <c r="BM38" s="117" t="s">
        <v>136</v>
      </c>
      <c r="BN38" s="426">
        <v>17</v>
      </c>
    </row>
  </sheetData>
  <sheetProtection/>
  <mergeCells count="34">
    <mergeCell ref="AG6:AI6"/>
    <mergeCell ref="AJ6:AL6"/>
    <mergeCell ref="O6:Q6"/>
    <mergeCell ref="R6:T6"/>
    <mergeCell ref="U6:W6"/>
    <mergeCell ref="X6:Z6"/>
    <mergeCell ref="AA6:AC6"/>
    <mergeCell ref="AD6:AF6"/>
    <mergeCell ref="A4:A7"/>
    <mergeCell ref="B4:B7"/>
    <mergeCell ref="C6:E6"/>
    <mergeCell ref="F6:H6"/>
    <mergeCell ref="I6:K6"/>
    <mergeCell ref="L6:N6"/>
    <mergeCell ref="A1:BN1"/>
    <mergeCell ref="A2:BN2"/>
    <mergeCell ref="C4:K5"/>
    <mergeCell ref="L4:BD4"/>
    <mergeCell ref="BN4:BN7"/>
    <mergeCell ref="L5:T5"/>
    <mergeCell ref="U5:AC5"/>
    <mergeCell ref="AD5:AL5"/>
    <mergeCell ref="AM5:AU5"/>
    <mergeCell ref="AV5:BD5"/>
    <mergeCell ref="BE5:BM5"/>
    <mergeCell ref="AM6:AO6"/>
    <mergeCell ref="AP6:AR6"/>
    <mergeCell ref="AS6:AU6"/>
    <mergeCell ref="AV6:AX6"/>
    <mergeCell ref="AY6:BA6"/>
    <mergeCell ref="BB6:BD6"/>
    <mergeCell ref="BE6:BG6"/>
    <mergeCell ref="BH6:BJ6"/>
    <mergeCell ref="BK6:BM6"/>
  </mergeCells>
  <printOptions/>
  <pageMargins left="0.2362204724409449" right="0.2362204724409449" top="0.7480314960629921" bottom="0.7480314960629921" header="0.31496062992125984" footer="0.31496062992125984"/>
  <pageSetup firstPageNumber="14" useFirstPageNumber="1" horizontalDpi="600" verticalDpi="600" orientation="landscape" paperSize="9" scale="60" r:id="rId1"/>
  <headerFooter>
    <oddHeader>&amp;L&amp;"TH SarabunPSK,ธรรมดา"&amp;10สำนักงานการศึกษาเอกชนจังหวัดนราธิวาส&amp;R&amp;"Angsana New,ธรรมดา"&amp;P</oddHeader>
    <oddFooter>&amp;R&amp;"TH SarabunPSK,ธรรมดา"&amp;10งานเทคโนโลยีสารสนเทศ กลุ่มแผนงานและยุทธศาสตร์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19"/>
  <sheetViews>
    <sheetView zoomScalePageLayoutView="0" workbookViewId="0" topLeftCell="A1">
      <selection activeCell="AR16" sqref="AR16"/>
    </sheetView>
  </sheetViews>
  <sheetFormatPr defaultColWidth="9.140625" defaultRowHeight="15"/>
  <cols>
    <col min="1" max="1" width="2.421875" style="478" customWidth="1"/>
    <col min="2" max="2" width="7.421875" style="478" customWidth="1"/>
    <col min="3" max="4" width="2.00390625" style="478" customWidth="1"/>
    <col min="5" max="6" width="2.421875" style="478" customWidth="1"/>
    <col min="7" max="7" width="1.8515625" style="478" customWidth="1"/>
    <col min="8" max="8" width="2.28125" style="478" customWidth="1"/>
    <col min="9" max="9" width="1.7109375" style="478" customWidth="1"/>
    <col min="10" max="11" width="1.8515625" style="478" customWidth="1"/>
    <col min="12" max="13" width="2.00390625" style="478" customWidth="1"/>
    <col min="14" max="14" width="1.8515625" style="478" customWidth="1"/>
    <col min="15" max="15" width="1.57421875" style="478" customWidth="1"/>
    <col min="16" max="16" width="2.00390625" style="478" customWidth="1"/>
    <col min="17" max="18" width="1.7109375" style="478" customWidth="1"/>
    <col min="19" max="19" width="2.00390625" style="478" customWidth="1"/>
    <col min="20" max="21" width="2.28125" style="478" customWidth="1"/>
    <col min="22" max="22" width="2.00390625" style="478" customWidth="1"/>
    <col min="23" max="23" width="2.140625" style="478" customWidth="1"/>
    <col min="24" max="24" width="1.8515625" style="478" customWidth="1"/>
    <col min="25" max="25" width="2.8515625" style="478" customWidth="1"/>
    <col min="26" max="26" width="3.140625" style="478" customWidth="1"/>
    <col min="27" max="27" width="1.8515625" style="478" customWidth="1"/>
    <col min="28" max="28" width="2.421875" style="478" customWidth="1"/>
    <col min="29" max="29" width="2.140625" style="478" customWidth="1"/>
    <col min="30" max="31" width="1.8515625" style="478" customWidth="1"/>
    <col min="32" max="32" width="2.421875" style="478" customWidth="1"/>
    <col min="33" max="33" width="2.140625" style="478" customWidth="1"/>
    <col min="34" max="34" width="2.00390625" style="478" customWidth="1"/>
    <col min="35" max="35" width="2.421875" style="478" customWidth="1"/>
    <col min="36" max="36" width="1.8515625" style="478" customWidth="1"/>
    <col min="37" max="39" width="2.00390625" style="478" customWidth="1"/>
    <col min="40" max="40" width="2.140625" style="478" customWidth="1"/>
    <col min="41" max="41" width="2.00390625" style="478" customWidth="1"/>
    <col min="42" max="42" width="2.421875" style="478" customWidth="1"/>
    <col min="43" max="43" width="2.57421875" style="478" customWidth="1"/>
    <col min="44" max="44" width="3.421875" style="478" customWidth="1"/>
    <col min="45" max="45" width="1.8515625" style="478" customWidth="1"/>
    <col min="46" max="47" width="2.421875" style="478" customWidth="1"/>
    <col min="48" max="48" width="2.28125" style="478" customWidth="1"/>
    <col min="49" max="53" width="2.421875" style="478" customWidth="1"/>
    <col min="54" max="54" width="2.28125" style="478" customWidth="1"/>
    <col min="55" max="56" width="2.421875" style="478" customWidth="1"/>
    <col min="57" max="57" width="5.00390625" style="478" customWidth="1"/>
    <col min="58" max="16384" width="9.00390625" style="478" customWidth="1"/>
  </cols>
  <sheetData>
    <row r="1" spans="1:57" ht="17.25">
      <c r="A1" s="532" t="s">
        <v>1829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2"/>
      <c r="AE1" s="532"/>
      <c r="AF1" s="532"/>
      <c r="AG1" s="532"/>
      <c r="AH1" s="532"/>
      <c r="AI1" s="532"/>
      <c r="AJ1" s="532"/>
      <c r="AK1" s="532"/>
      <c r="AL1" s="532"/>
      <c r="AM1" s="532"/>
      <c r="AN1" s="532"/>
      <c r="AO1" s="532"/>
      <c r="AP1" s="532"/>
      <c r="AQ1" s="532"/>
      <c r="AR1" s="532"/>
      <c r="AS1" s="532"/>
      <c r="AT1" s="532"/>
      <c r="AU1" s="532"/>
      <c r="AV1" s="532"/>
      <c r="AW1" s="532"/>
      <c r="AX1" s="532"/>
      <c r="AY1" s="532"/>
      <c r="AZ1" s="532"/>
      <c r="BA1" s="532"/>
      <c r="BB1" s="532"/>
      <c r="BC1" s="532"/>
      <c r="BD1" s="532"/>
      <c r="BE1" s="532"/>
    </row>
    <row r="2" spans="1:57" ht="17.25">
      <c r="A2" s="533" t="s">
        <v>117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  <c r="AM2" s="533"/>
      <c r="AN2" s="533"/>
      <c r="AO2" s="533"/>
      <c r="AP2" s="533"/>
      <c r="AQ2" s="533"/>
      <c r="AR2" s="533"/>
      <c r="AS2" s="533"/>
      <c r="AT2" s="533"/>
      <c r="AU2" s="533"/>
      <c r="AV2" s="533"/>
      <c r="AW2" s="533"/>
      <c r="AX2" s="533"/>
      <c r="AY2" s="533"/>
      <c r="AZ2" s="533"/>
      <c r="BA2" s="533"/>
      <c r="BB2" s="533"/>
      <c r="BC2" s="533"/>
      <c r="BD2" s="533"/>
      <c r="BE2" s="533"/>
    </row>
    <row r="3" spans="1:57" ht="15">
      <c r="A3" s="526" t="s">
        <v>0</v>
      </c>
      <c r="B3" s="529" t="s">
        <v>143</v>
      </c>
      <c r="C3" s="534" t="s">
        <v>47</v>
      </c>
      <c r="D3" s="535"/>
      <c r="E3" s="535"/>
      <c r="F3" s="535"/>
      <c r="G3" s="535"/>
      <c r="H3" s="535"/>
      <c r="I3" s="535"/>
      <c r="J3" s="535"/>
      <c r="K3" s="536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540"/>
      <c r="AJ3" s="540"/>
      <c r="AK3" s="540"/>
      <c r="AL3" s="540"/>
      <c r="AM3" s="540"/>
      <c r="AN3" s="540"/>
      <c r="AO3" s="540"/>
      <c r="AP3" s="540"/>
      <c r="AQ3" s="540"/>
      <c r="AR3" s="540"/>
      <c r="AS3" s="540"/>
      <c r="AT3" s="540"/>
      <c r="AU3" s="540"/>
      <c r="AV3" s="487"/>
      <c r="AW3" s="487"/>
      <c r="AX3" s="487"/>
      <c r="AY3" s="487"/>
      <c r="AZ3" s="487"/>
      <c r="BA3" s="487"/>
      <c r="BB3" s="487"/>
      <c r="BC3" s="487"/>
      <c r="BD3" s="488"/>
      <c r="BE3" s="522" t="s">
        <v>49</v>
      </c>
    </row>
    <row r="4" spans="1:57" ht="15">
      <c r="A4" s="527"/>
      <c r="B4" s="530"/>
      <c r="C4" s="537"/>
      <c r="D4" s="538"/>
      <c r="E4" s="538"/>
      <c r="F4" s="538"/>
      <c r="G4" s="538"/>
      <c r="H4" s="538"/>
      <c r="I4" s="538"/>
      <c r="J4" s="538"/>
      <c r="K4" s="539"/>
      <c r="L4" s="541" t="s">
        <v>51</v>
      </c>
      <c r="M4" s="542"/>
      <c r="N4" s="542"/>
      <c r="O4" s="542"/>
      <c r="P4" s="542"/>
      <c r="Q4" s="542"/>
      <c r="R4" s="542"/>
      <c r="S4" s="542"/>
      <c r="T4" s="543"/>
      <c r="U4" s="541" t="s">
        <v>52</v>
      </c>
      <c r="V4" s="542"/>
      <c r="W4" s="542"/>
      <c r="X4" s="542"/>
      <c r="Y4" s="542"/>
      <c r="Z4" s="542"/>
      <c r="AA4" s="542"/>
      <c r="AB4" s="542"/>
      <c r="AC4" s="543"/>
      <c r="AD4" s="540" t="s">
        <v>53</v>
      </c>
      <c r="AE4" s="540"/>
      <c r="AF4" s="540"/>
      <c r="AG4" s="540"/>
      <c r="AH4" s="540"/>
      <c r="AI4" s="540"/>
      <c r="AJ4" s="540"/>
      <c r="AK4" s="540"/>
      <c r="AL4" s="540"/>
      <c r="AM4" s="540" t="s">
        <v>54</v>
      </c>
      <c r="AN4" s="540"/>
      <c r="AO4" s="540"/>
      <c r="AP4" s="540"/>
      <c r="AQ4" s="540"/>
      <c r="AR4" s="540"/>
      <c r="AS4" s="540"/>
      <c r="AT4" s="540"/>
      <c r="AU4" s="540"/>
      <c r="AV4" s="544" t="s">
        <v>118</v>
      </c>
      <c r="AW4" s="544"/>
      <c r="AX4" s="544"/>
      <c r="AY4" s="544"/>
      <c r="AZ4" s="544"/>
      <c r="BA4" s="544"/>
      <c r="BB4" s="544"/>
      <c r="BC4" s="544"/>
      <c r="BD4" s="544"/>
      <c r="BE4" s="523"/>
    </row>
    <row r="5" spans="1:57" ht="15">
      <c r="A5" s="527"/>
      <c r="B5" s="530"/>
      <c r="C5" s="541" t="s">
        <v>55</v>
      </c>
      <c r="D5" s="542"/>
      <c r="E5" s="543"/>
      <c r="F5" s="541" t="s">
        <v>56</v>
      </c>
      <c r="G5" s="542"/>
      <c r="H5" s="543"/>
      <c r="I5" s="541" t="s">
        <v>119</v>
      </c>
      <c r="J5" s="542"/>
      <c r="K5" s="543"/>
      <c r="L5" s="541" t="s">
        <v>55</v>
      </c>
      <c r="M5" s="542"/>
      <c r="N5" s="543"/>
      <c r="O5" s="541" t="s">
        <v>56</v>
      </c>
      <c r="P5" s="542"/>
      <c r="Q5" s="543"/>
      <c r="R5" s="541" t="s">
        <v>119</v>
      </c>
      <c r="S5" s="542"/>
      <c r="T5" s="543"/>
      <c r="U5" s="540" t="s">
        <v>55</v>
      </c>
      <c r="V5" s="540"/>
      <c r="W5" s="540"/>
      <c r="X5" s="541" t="s">
        <v>56</v>
      </c>
      <c r="Y5" s="542"/>
      <c r="Z5" s="543"/>
      <c r="AA5" s="541" t="s">
        <v>119</v>
      </c>
      <c r="AB5" s="542"/>
      <c r="AC5" s="543"/>
      <c r="AD5" s="541" t="s">
        <v>55</v>
      </c>
      <c r="AE5" s="542"/>
      <c r="AF5" s="543"/>
      <c r="AG5" s="541" t="s">
        <v>56</v>
      </c>
      <c r="AH5" s="542"/>
      <c r="AI5" s="543"/>
      <c r="AJ5" s="541" t="s">
        <v>119</v>
      </c>
      <c r="AK5" s="542"/>
      <c r="AL5" s="543"/>
      <c r="AM5" s="541" t="s">
        <v>55</v>
      </c>
      <c r="AN5" s="542"/>
      <c r="AO5" s="543"/>
      <c r="AP5" s="541" t="s">
        <v>56</v>
      </c>
      <c r="AQ5" s="542"/>
      <c r="AR5" s="543"/>
      <c r="AS5" s="541" t="s">
        <v>119</v>
      </c>
      <c r="AT5" s="542"/>
      <c r="AU5" s="543"/>
      <c r="AV5" s="541" t="s">
        <v>55</v>
      </c>
      <c r="AW5" s="542"/>
      <c r="AX5" s="543"/>
      <c r="AY5" s="541" t="s">
        <v>56</v>
      </c>
      <c r="AZ5" s="542"/>
      <c r="BA5" s="543"/>
      <c r="BB5" s="541" t="s">
        <v>119</v>
      </c>
      <c r="BC5" s="542"/>
      <c r="BD5" s="543"/>
      <c r="BE5" s="523"/>
    </row>
    <row r="6" spans="1:57" ht="15">
      <c r="A6" s="528"/>
      <c r="B6" s="531"/>
      <c r="C6" s="479" t="s">
        <v>45</v>
      </c>
      <c r="D6" s="479" t="s">
        <v>46</v>
      </c>
      <c r="E6" s="480" t="s">
        <v>25</v>
      </c>
      <c r="F6" s="479" t="s">
        <v>45</v>
      </c>
      <c r="G6" s="479" t="s">
        <v>46</v>
      </c>
      <c r="H6" s="480" t="s">
        <v>25</v>
      </c>
      <c r="I6" s="479" t="s">
        <v>45</v>
      </c>
      <c r="J6" s="479" t="s">
        <v>46</v>
      </c>
      <c r="K6" s="480" t="s">
        <v>25</v>
      </c>
      <c r="L6" s="479" t="s">
        <v>45</v>
      </c>
      <c r="M6" s="479" t="s">
        <v>46</v>
      </c>
      <c r="N6" s="480" t="s">
        <v>25</v>
      </c>
      <c r="O6" s="479" t="s">
        <v>45</v>
      </c>
      <c r="P6" s="479" t="s">
        <v>46</v>
      </c>
      <c r="Q6" s="480" t="s">
        <v>25</v>
      </c>
      <c r="R6" s="479" t="s">
        <v>45</v>
      </c>
      <c r="S6" s="479" t="s">
        <v>46</v>
      </c>
      <c r="T6" s="480" t="s">
        <v>25</v>
      </c>
      <c r="U6" s="479" t="s">
        <v>45</v>
      </c>
      <c r="V6" s="479" t="s">
        <v>46</v>
      </c>
      <c r="W6" s="480" t="s">
        <v>25</v>
      </c>
      <c r="X6" s="479" t="s">
        <v>45</v>
      </c>
      <c r="Y6" s="479" t="s">
        <v>46</v>
      </c>
      <c r="Z6" s="480" t="s">
        <v>25</v>
      </c>
      <c r="AA6" s="479" t="s">
        <v>45</v>
      </c>
      <c r="AB6" s="479" t="s">
        <v>46</v>
      </c>
      <c r="AC6" s="480" t="s">
        <v>25</v>
      </c>
      <c r="AD6" s="479" t="s">
        <v>45</v>
      </c>
      <c r="AE6" s="479" t="s">
        <v>46</v>
      </c>
      <c r="AF6" s="480" t="s">
        <v>25</v>
      </c>
      <c r="AG6" s="479" t="s">
        <v>45</v>
      </c>
      <c r="AH6" s="479" t="s">
        <v>46</v>
      </c>
      <c r="AI6" s="480" t="s">
        <v>25</v>
      </c>
      <c r="AJ6" s="479" t="s">
        <v>45</v>
      </c>
      <c r="AK6" s="479" t="s">
        <v>46</v>
      </c>
      <c r="AL6" s="480" t="s">
        <v>25</v>
      </c>
      <c r="AM6" s="479" t="s">
        <v>45</v>
      </c>
      <c r="AN6" s="479" t="s">
        <v>46</v>
      </c>
      <c r="AO6" s="480" t="s">
        <v>25</v>
      </c>
      <c r="AP6" s="479" t="s">
        <v>45</v>
      </c>
      <c r="AQ6" s="479" t="s">
        <v>46</v>
      </c>
      <c r="AR6" s="480" t="s">
        <v>25</v>
      </c>
      <c r="AS6" s="479" t="s">
        <v>45</v>
      </c>
      <c r="AT6" s="479" t="s">
        <v>46</v>
      </c>
      <c r="AU6" s="480" t="s">
        <v>25</v>
      </c>
      <c r="AV6" s="479" t="s">
        <v>45</v>
      </c>
      <c r="AW6" s="479" t="s">
        <v>46</v>
      </c>
      <c r="AX6" s="480" t="s">
        <v>25</v>
      </c>
      <c r="AY6" s="479" t="s">
        <v>45</v>
      </c>
      <c r="AZ6" s="479" t="s">
        <v>46</v>
      </c>
      <c r="BA6" s="480" t="s">
        <v>25</v>
      </c>
      <c r="BB6" s="479" t="s">
        <v>45</v>
      </c>
      <c r="BC6" s="479" t="s">
        <v>46</v>
      </c>
      <c r="BD6" s="480" t="s">
        <v>25</v>
      </c>
      <c r="BE6" s="524"/>
    </row>
    <row r="7" spans="1:57" ht="17.25">
      <c r="A7" s="484">
        <v>1</v>
      </c>
      <c r="B7" s="485" t="s">
        <v>126</v>
      </c>
      <c r="C7" s="433">
        <v>6</v>
      </c>
      <c r="D7" s="433">
        <v>3</v>
      </c>
      <c r="E7" s="433">
        <v>9</v>
      </c>
      <c r="F7" s="433">
        <v>2</v>
      </c>
      <c r="G7" s="433">
        <v>3</v>
      </c>
      <c r="H7" s="433">
        <v>5</v>
      </c>
      <c r="I7" s="433">
        <v>0</v>
      </c>
      <c r="J7" s="433">
        <v>0</v>
      </c>
      <c r="K7" s="433">
        <v>0</v>
      </c>
      <c r="L7" s="433">
        <v>0</v>
      </c>
      <c r="M7" s="433">
        <v>0</v>
      </c>
      <c r="N7" s="433">
        <v>0</v>
      </c>
      <c r="O7" s="433">
        <v>0</v>
      </c>
      <c r="P7" s="433">
        <v>0</v>
      </c>
      <c r="Q7" s="433">
        <v>0</v>
      </c>
      <c r="R7" s="433">
        <v>0</v>
      </c>
      <c r="S7" s="433">
        <v>0</v>
      </c>
      <c r="T7" s="433">
        <v>0</v>
      </c>
      <c r="U7" s="433">
        <v>13</v>
      </c>
      <c r="V7" s="433">
        <v>62</v>
      </c>
      <c r="W7" s="433">
        <v>75</v>
      </c>
      <c r="X7" s="433">
        <v>23</v>
      </c>
      <c r="Y7" s="433">
        <v>125</v>
      </c>
      <c r="Z7" s="433">
        <v>148</v>
      </c>
      <c r="AA7" s="433">
        <v>0</v>
      </c>
      <c r="AB7" s="433">
        <v>0</v>
      </c>
      <c r="AC7" s="433">
        <v>0</v>
      </c>
      <c r="AD7" s="433">
        <v>2</v>
      </c>
      <c r="AE7" s="433">
        <v>20</v>
      </c>
      <c r="AF7" s="433">
        <v>22</v>
      </c>
      <c r="AG7" s="433">
        <v>9</v>
      </c>
      <c r="AH7" s="433">
        <v>56</v>
      </c>
      <c r="AI7" s="433">
        <v>65</v>
      </c>
      <c r="AJ7" s="433">
        <v>0</v>
      </c>
      <c r="AK7" s="433">
        <v>0</v>
      </c>
      <c r="AL7" s="433">
        <v>0</v>
      </c>
      <c r="AM7" s="433">
        <v>6</v>
      </c>
      <c r="AN7" s="433">
        <v>68</v>
      </c>
      <c r="AO7" s="433">
        <v>74</v>
      </c>
      <c r="AP7" s="433">
        <v>28</v>
      </c>
      <c r="AQ7" s="433">
        <v>154</v>
      </c>
      <c r="AR7" s="433">
        <v>182</v>
      </c>
      <c r="AS7" s="433">
        <v>0</v>
      </c>
      <c r="AT7" s="433">
        <v>0</v>
      </c>
      <c r="AU7" s="433">
        <v>0</v>
      </c>
      <c r="AV7" s="433">
        <v>1</v>
      </c>
      <c r="AW7" s="433">
        <v>11</v>
      </c>
      <c r="AX7" s="433">
        <v>12</v>
      </c>
      <c r="AY7" s="433">
        <v>3</v>
      </c>
      <c r="AZ7" s="433">
        <v>4</v>
      </c>
      <c r="BA7" s="433">
        <v>7</v>
      </c>
      <c r="BB7" s="433">
        <v>0</v>
      </c>
      <c r="BC7" s="433">
        <v>0</v>
      </c>
      <c r="BD7" s="433">
        <v>0</v>
      </c>
      <c r="BE7" s="486">
        <v>846</v>
      </c>
    </row>
    <row r="8" spans="1:57" ht="17.25">
      <c r="A8" s="484">
        <v>2</v>
      </c>
      <c r="B8" s="485" t="s">
        <v>145</v>
      </c>
      <c r="C8" s="417">
        <v>1</v>
      </c>
      <c r="D8" s="417"/>
      <c r="E8" s="416">
        <v>1</v>
      </c>
      <c r="F8" s="417">
        <v>2</v>
      </c>
      <c r="G8" s="417"/>
      <c r="H8" s="416">
        <v>2</v>
      </c>
      <c r="I8" s="417"/>
      <c r="J8" s="417"/>
      <c r="K8" s="416"/>
      <c r="L8" s="417"/>
      <c r="M8" s="417"/>
      <c r="N8" s="416"/>
      <c r="O8" s="417"/>
      <c r="P8" s="417"/>
      <c r="Q8" s="416"/>
      <c r="R8" s="417"/>
      <c r="S8" s="417"/>
      <c r="T8" s="416"/>
      <c r="U8" s="417"/>
      <c r="V8" s="417">
        <v>3</v>
      </c>
      <c r="W8" s="416">
        <v>3</v>
      </c>
      <c r="X8" s="417">
        <v>14</v>
      </c>
      <c r="Y8" s="417">
        <v>46</v>
      </c>
      <c r="Z8" s="416">
        <v>60</v>
      </c>
      <c r="AA8" s="417"/>
      <c r="AB8" s="417"/>
      <c r="AC8" s="416"/>
      <c r="AD8" s="417"/>
      <c r="AE8" s="417"/>
      <c r="AF8" s="416"/>
      <c r="AG8" s="417">
        <v>10</v>
      </c>
      <c r="AH8" s="417">
        <v>42</v>
      </c>
      <c r="AI8" s="416">
        <v>52</v>
      </c>
      <c r="AJ8" s="417"/>
      <c r="AK8" s="417"/>
      <c r="AL8" s="416"/>
      <c r="AM8" s="417"/>
      <c r="AN8" s="417"/>
      <c r="AO8" s="416"/>
      <c r="AP8" s="417">
        <v>7</v>
      </c>
      <c r="AQ8" s="417">
        <v>46</v>
      </c>
      <c r="AR8" s="416">
        <v>53</v>
      </c>
      <c r="AS8" s="417"/>
      <c r="AT8" s="417"/>
      <c r="AU8" s="416"/>
      <c r="AV8" s="417">
        <v>1</v>
      </c>
      <c r="AW8" s="417"/>
      <c r="AX8" s="416">
        <v>1</v>
      </c>
      <c r="AY8" s="417">
        <v>4</v>
      </c>
      <c r="AZ8" s="417">
        <v>7</v>
      </c>
      <c r="BA8" s="416">
        <v>11</v>
      </c>
      <c r="BB8" s="417"/>
      <c r="BC8" s="417"/>
      <c r="BD8" s="416"/>
      <c r="BE8" s="426">
        <v>92</v>
      </c>
    </row>
    <row r="9" spans="1:57" ht="17.25">
      <c r="A9" s="484">
        <v>3</v>
      </c>
      <c r="B9" s="485" t="s">
        <v>146</v>
      </c>
      <c r="C9" s="417"/>
      <c r="D9" s="417"/>
      <c r="E9" s="416"/>
      <c r="F9" s="160">
        <v>2</v>
      </c>
      <c r="G9" s="417"/>
      <c r="H9" s="416"/>
      <c r="I9" s="417"/>
      <c r="J9" s="417"/>
      <c r="K9" s="416"/>
      <c r="L9" s="417"/>
      <c r="M9" s="417"/>
      <c r="N9" s="416"/>
      <c r="O9" s="417"/>
      <c r="P9" s="417"/>
      <c r="Q9" s="416"/>
      <c r="R9" s="417"/>
      <c r="S9" s="417"/>
      <c r="T9" s="416"/>
      <c r="U9" s="417"/>
      <c r="V9" s="417"/>
      <c r="W9" s="416"/>
      <c r="X9" s="417"/>
      <c r="Y9" s="417"/>
      <c r="Z9" s="416"/>
      <c r="AA9" s="417"/>
      <c r="AB9" s="417"/>
      <c r="AC9" s="416"/>
      <c r="AD9" s="417"/>
      <c r="AE9" s="417"/>
      <c r="AF9" s="416"/>
      <c r="AG9" s="417"/>
      <c r="AH9" s="417"/>
      <c r="AI9" s="416"/>
      <c r="AJ9" s="417"/>
      <c r="AK9" s="417"/>
      <c r="AL9" s="416"/>
      <c r="AM9" s="417"/>
      <c r="AN9" s="417"/>
      <c r="AO9" s="416"/>
      <c r="AP9" s="417"/>
      <c r="AQ9" s="160">
        <v>5</v>
      </c>
      <c r="AR9" s="416"/>
      <c r="AS9" s="417"/>
      <c r="AT9" s="417"/>
      <c r="AU9" s="416"/>
      <c r="AV9" s="417"/>
      <c r="AW9" s="417"/>
      <c r="AX9" s="416"/>
      <c r="AY9" s="417"/>
      <c r="AZ9" s="160">
        <v>4</v>
      </c>
      <c r="BA9" s="416"/>
      <c r="BB9" s="417"/>
      <c r="BC9" s="417"/>
      <c r="BD9" s="416"/>
      <c r="BE9" s="117">
        <v>9</v>
      </c>
    </row>
    <row r="10" spans="1:57" ht="17.25">
      <c r="A10" s="484">
        <v>4</v>
      </c>
      <c r="B10" s="485" t="s">
        <v>147</v>
      </c>
      <c r="C10" s="160">
        <f>SUM(C4:C9)</f>
        <v>7</v>
      </c>
      <c r="D10" s="160">
        <f>SUM(D4:D9)</f>
        <v>3</v>
      </c>
      <c r="E10" s="160">
        <f>SUM(E4:E9)</f>
        <v>10</v>
      </c>
      <c r="F10" s="160">
        <f>SUM(F8:F9)</f>
        <v>4</v>
      </c>
      <c r="G10" s="160">
        <f>SUM(G6:G9)</f>
        <v>3</v>
      </c>
      <c r="H10" s="160">
        <f>SUM(H6:H9)</f>
        <v>7</v>
      </c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>
        <f aca="true" t="shared" si="0" ref="U10:Z10">SUM(U4:U9)</f>
        <v>13</v>
      </c>
      <c r="V10" s="160">
        <f t="shared" si="0"/>
        <v>65</v>
      </c>
      <c r="W10" s="160">
        <f t="shared" si="0"/>
        <v>78</v>
      </c>
      <c r="X10" s="160">
        <f t="shared" si="0"/>
        <v>37</v>
      </c>
      <c r="Y10" s="160">
        <f t="shared" si="0"/>
        <v>171</v>
      </c>
      <c r="Z10" s="160">
        <f t="shared" si="0"/>
        <v>208</v>
      </c>
      <c r="AA10" s="160"/>
      <c r="AB10" s="160"/>
      <c r="AC10" s="160"/>
      <c r="AD10" s="160">
        <f aca="true" t="shared" si="1" ref="AD10:AI10">SUM(AD4:AD9)</f>
        <v>2</v>
      </c>
      <c r="AE10" s="160">
        <f t="shared" si="1"/>
        <v>20</v>
      </c>
      <c r="AF10" s="160">
        <f t="shared" si="1"/>
        <v>22</v>
      </c>
      <c r="AG10" s="160">
        <f t="shared" si="1"/>
        <v>19</v>
      </c>
      <c r="AH10" s="160">
        <f t="shared" si="1"/>
        <v>98</v>
      </c>
      <c r="AI10" s="160">
        <f t="shared" si="1"/>
        <v>117</v>
      </c>
      <c r="AJ10" s="160"/>
      <c r="AK10" s="160">
        <f aca="true" t="shared" si="2" ref="AK10:AR10">SUM(AK4:AK9)</f>
        <v>0</v>
      </c>
      <c r="AL10" s="160">
        <f t="shared" si="2"/>
        <v>0</v>
      </c>
      <c r="AM10" s="160">
        <f t="shared" si="2"/>
        <v>6</v>
      </c>
      <c r="AN10" s="160">
        <f t="shared" si="2"/>
        <v>68</v>
      </c>
      <c r="AO10" s="160">
        <f t="shared" si="2"/>
        <v>74</v>
      </c>
      <c r="AP10" s="160">
        <f t="shared" si="2"/>
        <v>35</v>
      </c>
      <c r="AQ10" s="160">
        <f t="shared" si="2"/>
        <v>205</v>
      </c>
      <c r="AR10" s="160">
        <f t="shared" si="2"/>
        <v>235</v>
      </c>
      <c r="AS10" s="160"/>
      <c r="AT10" s="160">
        <f>SUM(AT4:AT9)</f>
        <v>0</v>
      </c>
      <c r="AU10" s="160">
        <f>SUM(AU4:AU9)</f>
        <v>0</v>
      </c>
      <c r="AV10" s="160">
        <f>SUM(AV4:AV9)</f>
        <v>2</v>
      </c>
      <c r="AW10" s="160"/>
      <c r="AX10" s="160"/>
      <c r="AY10" s="160">
        <f>SUM(AY4:AY9)</f>
        <v>7</v>
      </c>
      <c r="AZ10" s="160">
        <f>SUM(AZ4:AZ9)</f>
        <v>15</v>
      </c>
      <c r="BA10" s="160">
        <f>SUM(BA4:BA9)</f>
        <v>18</v>
      </c>
      <c r="BB10" s="160"/>
      <c r="BC10" s="160"/>
      <c r="BD10" s="160"/>
      <c r="BE10" s="117">
        <v>1108</v>
      </c>
    </row>
    <row r="11" spans="1:57" ht="17.25">
      <c r="A11" s="484">
        <v>5</v>
      </c>
      <c r="B11" s="485" t="s">
        <v>148</v>
      </c>
      <c r="C11" s="160"/>
      <c r="D11" s="160"/>
      <c r="E11" s="160"/>
      <c r="F11" s="417">
        <v>5</v>
      </c>
      <c r="G11" s="417"/>
      <c r="H11" s="416">
        <v>5</v>
      </c>
      <c r="I11" s="417"/>
      <c r="J11" s="417"/>
      <c r="K11" s="416"/>
      <c r="L11" s="417"/>
      <c r="M11" s="417"/>
      <c r="N11" s="416"/>
      <c r="O11" s="417"/>
      <c r="P11" s="417"/>
      <c r="Q11" s="416"/>
      <c r="R11" s="417"/>
      <c r="S11" s="417"/>
      <c r="T11" s="416"/>
      <c r="U11" s="417"/>
      <c r="V11" s="417"/>
      <c r="W11" s="416"/>
      <c r="X11" s="417">
        <v>2</v>
      </c>
      <c r="Y11" s="417">
        <f>SUM(Y9:Y10)</f>
        <v>171</v>
      </c>
      <c r="Z11" s="416">
        <f>SUM(Z9:Z10)</f>
        <v>208</v>
      </c>
      <c r="AA11" s="417"/>
      <c r="AB11" s="417"/>
      <c r="AC11" s="416"/>
      <c r="AD11" s="417"/>
      <c r="AE11" s="417"/>
      <c r="AF11" s="416"/>
      <c r="AG11" s="417"/>
      <c r="AH11" s="417">
        <v>9</v>
      </c>
      <c r="AI11" s="416">
        <v>9</v>
      </c>
      <c r="AJ11" s="417"/>
      <c r="AK11" s="417"/>
      <c r="AL11" s="416"/>
      <c r="AM11" s="417"/>
      <c r="AN11" s="417"/>
      <c r="AO11" s="416"/>
      <c r="AP11" s="417">
        <v>2</v>
      </c>
      <c r="AQ11" s="417">
        <f>SUM(AQ9:AQ10)</f>
        <v>210</v>
      </c>
      <c r="AR11" s="416">
        <f>SUM(AR9:AR10)</f>
        <v>235</v>
      </c>
      <c r="AS11" s="417"/>
      <c r="AT11" s="417"/>
      <c r="AU11" s="416"/>
      <c r="AV11" s="417"/>
      <c r="AW11" s="417"/>
      <c r="AX11" s="416"/>
      <c r="AY11" s="417">
        <f>SUM(AY9:AY10)</f>
        <v>7</v>
      </c>
      <c r="AZ11" s="417">
        <f>SUM(AZ9:AZ10)</f>
        <v>19</v>
      </c>
      <c r="BA11" s="416">
        <f>SUM(BA9:BA10)</f>
        <v>18</v>
      </c>
      <c r="BB11" s="417"/>
      <c r="BC11" s="417"/>
      <c r="BD11" s="416"/>
      <c r="BE11" s="426">
        <v>89</v>
      </c>
    </row>
    <row r="12" spans="1:66" ht="17.25">
      <c r="A12" s="484">
        <v>6</v>
      </c>
      <c r="B12" s="485" t="s">
        <v>149</v>
      </c>
      <c r="C12" s="160">
        <v>4</v>
      </c>
      <c r="D12" s="160">
        <v>8</v>
      </c>
      <c r="E12" s="160">
        <v>12</v>
      </c>
      <c r="F12" s="160">
        <v>2</v>
      </c>
      <c r="G12" s="160">
        <v>1</v>
      </c>
      <c r="H12" s="160">
        <v>3</v>
      </c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>
        <v>7</v>
      </c>
      <c r="V12" s="160">
        <v>49</v>
      </c>
      <c r="W12" s="160">
        <v>56</v>
      </c>
      <c r="X12" s="160">
        <v>11</v>
      </c>
      <c r="Y12" s="160">
        <v>48</v>
      </c>
      <c r="Z12" s="160">
        <v>59</v>
      </c>
      <c r="AA12" s="160"/>
      <c r="AB12" s="160"/>
      <c r="AC12" s="160"/>
      <c r="AD12" s="160">
        <v>6</v>
      </c>
      <c r="AE12" s="160">
        <v>11</v>
      </c>
      <c r="AF12" s="160">
        <v>17</v>
      </c>
      <c r="AG12" s="160">
        <v>7</v>
      </c>
      <c r="AH12" s="160">
        <v>34</v>
      </c>
      <c r="AI12" s="160">
        <v>41</v>
      </c>
      <c r="AJ12" s="160">
        <v>3</v>
      </c>
      <c r="AK12" s="160">
        <v>4</v>
      </c>
      <c r="AL12" s="160">
        <v>7</v>
      </c>
      <c r="AM12" s="160">
        <v>13</v>
      </c>
      <c r="AN12" s="160">
        <v>60</v>
      </c>
      <c r="AO12" s="160">
        <v>73</v>
      </c>
      <c r="AP12" s="160">
        <v>18</v>
      </c>
      <c r="AQ12" s="160">
        <v>82</v>
      </c>
      <c r="AR12" s="160">
        <v>100</v>
      </c>
      <c r="AS12" s="160">
        <v>3</v>
      </c>
      <c r="AT12" s="160">
        <v>4</v>
      </c>
      <c r="AU12" s="160">
        <v>7</v>
      </c>
      <c r="AV12" s="433">
        <v>7</v>
      </c>
      <c r="AW12" s="433">
        <v>13</v>
      </c>
      <c r="AX12" s="433">
        <v>20</v>
      </c>
      <c r="AY12" s="433">
        <v>6</v>
      </c>
      <c r="AZ12" s="433">
        <v>6</v>
      </c>
      <c r="BA12" s="433">
        <v>12</v>
      </c>
      <c r="BB12" s="433"/>
      <c r="BC12" s="433"/>
      <c r="BD12" s="433"/>
      <c r="BE12" s="486">
        <v>329</v>
      </c>
      <c r="BN12" s="478">
        <v>212</v>
      </c>
    </row>
    <row r="13" spans="1:57" ht="17.25">
      <c r="A13" s="484">
        <v>7</v>
      </c>
      <c r="B13" s="485" t="s">
        <v>150</v>
      </c>
      <c r="C13" s="417">
        <v>0</v>
      </c>
      <c r="D13" s="417">
        <v>3</v>
      </c>
      <c r="E13" s="416">
        <v>3</v>
      </c>
      <c r="F13" s="417">
        <v>0</v>
      </c>
      <c r="G13" s="417">
        <v>0</v>
      </c>
      <c r="H13" s="416">
        <v>0</v>
      </c>
      <c r="I13" s="417">
        <v>0</v>
      </c>
      <c r="J13" s="417">
        <v>0</v>
      </c>
      <c r="K13" s="416">
        <v>0</v>
      </c>
      <c r="L13" s="417">
        <v>0</v>
      </c>
      <c r="M13" s="417">
        <v>0</v>
      </c>
      <c r="N13" s="416">
        <v>0</v>
      </c>
      <c r="O13" s="417">
        <v>0</v>
      </c>
      <c r="P13" s="417">
        <v>0</v>
      </c>
      <c r="Q13" s="416">
        <v>0</v>
      </c>
      <c r="R13" s="417">
        <v>0</v>
      </c>
      <c r="S13" s="417">
        <v>0</v>
      </c>
      <c r="T13" s="416">
        <v>0</v>
      </c>
      <c r="U13" s="417">
        <v>0</v>
      </c>
      <c r="V13" s="417">
        <v>7</v>
      </c>
      <c r="W13" s="416">
        <v>7</v>
      </c>
      <c r="X13" s="417">
        <v>3</v>
      </c>
      <c r="Y13" s="417">
        <v>9</v>
      </c>
      <c r="Z13" s="416">
        <v>12</v>
      </c>
      <c r="AA13" s="417">
        <v>0</v>
      </c>
      <c r="AB13" s="417">
        <v>0</v>
      </c>
      <c r="AC13" s="416">
        <v>0</v>
      </c>
      <c r="AD13" s="417">
        <v>1</v>
      </c>
      <c r="AE13" s="417">
        <v>2</v>
      </c>
      <c r="AF13" s="416">
        <v>3</v>
      </c>
      <c r="AG13" s="417">
        <v>1</v>
      </c>
      <c r="AH13" s="417">
        <v>10</v>
      </c>
      <c r="AI13" s="416">
        <v>11</v>
      </c>
      <c r="AJ13" s="417">
        <v>0</v>
      </c>
      <c r="AK13" s="417">
        <v>0</v>
      </c>
      <c r="AL13" s="416">
        <v>0</v>
      </c>
      <c r="AM13" s="417">
        <v>1</v>
      </c>
      <c r="AN13" s="417">
        <v>8</v>
      </c>
      <c r="AO13" s="416">
        <v>9</v>
      </c>
      <c r="AP13" s="417">
        <v>4</v>
      </c>
      <c r="AQ13" s="417">
        <v>20</v>
      </c>
      <c r="AR13" s="416">
        <v>24</v>
      </c>
      <c r="AS13" s="417">
        <v>0</v>
      </c>
      <c r="AT13" s="417">
        <v>0</v>
      </c>
      <c r="AU13" s="416">
        <v>0</v>
      </c>
      <c r="AV13" s="417">
        <v>0</v>
      </c>
      <c r="AW13" s="417">
        <v>0</v>
      </c>
      <c r="AX13" s="416">
        <v>0</v>
      </c>
      <c r="AY13" s="417">
        <v>1</v>
      </c>
      <c r="AZ13" s="417">
        <v>2</v>
      </c>
      <c r="BA13" s="416">
        <v>3</v>
      </c>
      <c r="BB13" s="417">
        <v>0</v>
      </c>
      <c r="BC13" s="417">
        <v>0</v>
      </c>
      <c r="BD13" s="416">
        <v>0</v>
      </c>
      <c r="BE13" s="426">
        <v>99</v>
      </c>
    </row>
    <row r="14" spans="1:57" ht="17.25">
      <c r="A14" s="484">
        <v>8</v>
      </c>
      <c r="B14" s="485" t="s">
        <v>151</v>
      </c>
      <c r="C14" s="160">
        <v>1</v>
      </c>
      <c r="D14" s="160">
        <v>3</v>
      </c>
      <c r="E14" s="160">
        <v>4</v>
      </c>
      <c r="F14" s="160">
        <v>1</v>
      </c>
      <c r="G14" s="160">
        <v>1</v>
      </c>
      <c r="H14" s="160">
        <v>2</v>
      </c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>
        <v>1</v>
      </c>
      <c r="W14" s="160">
        <v>1</v>
      </c>
      <c r="X14" s="160">
        <v>3</v>
      </c>
      <c r="Y14" s="160">
        <v>21</v>
      </c>
      <c r="Z14" s="160">
        <v>24</v>
      </c>
      <c r="AA14" s="160"/>
      <c r="AB14" s="160"/>
      <c r="AC14" s="160"/>
      <c r="AD14" s="160"/>
      <c r="AE14" s="160"/>
      <c r="AF14" s="160"/>
      <c r="AG14" s="160">
        <v>1</v>
      </c>
      <c r="AH14" s="160">
        <v>16</v>
      </c>
      <c r="AI14" s="160">
        <v>17</v>
      </c>
      <c r="AJ14" s="160"/>
      <c r="AK14" s="160"/>
      <c r="AL14" s="160"/>
      <c r="AM14" s="160"/>
      <c r="AN14" s="160">
        <v>1</v>
      </c>
      <c r="AO14" s="160">
        <v>1</v>
      </c>
      <c r="AP14" s="160">
        <v>4</v>
      </c>
      <c r="AQ14" s="160">
        <v>37</v>
      </c>
      <c r="AR14" s="160">
        <v>41</v>
      </c>
      <c r="AS14" s="160"/>
      <c r="AT14" s="160"/>
      <c r="AU14" s="160"/>
      <c r="AV14" s="160"/>
      <c r="AW14" s="160"/>
      <c r="AX14" s="160"/>
      <c r="AY14" s="160"/>
      <c r="AZ14" s="160">
        <v>9</v>
      </c>
      <c r="BA14" s="160">
        <v>9</v>
      </c>
      <c r="BB14" s="160"/>
      <c r="BC14" s="160"/>
      <c r="BD14" s="160"/>
      <c r="BE14" s="117">
        <v>129</v>
      </c>
    </row>
    <row r="15" spans="1:57" ht="17.25">
      <c r="A15" s="484">
        <v>9</v>
      </c>
      <c r="B15" s="485" t="s">
        <v>152</v>
      </c>
      <c r="C15" s="160">
        <v>1</v>
      </c>
      <c r="D15" s="160">
        <v>1</v>
      </c>
      <c r="E15" s="160">
        <v>2</v>
      </c>
      <c r="F15" s="160" t="s">
        <v>114</v>
      </c>
      <c r="G15" s="160" t="s">
        <v>114</v>
      </c>
      <c r="H15" s="160" t="s">
        <v>114</v>
      </c>
      <c r="I15" s="160" t="s">
        <v>114</v>
      </c>
      <c r="J15" s="160" t="s">
        <v>114</v>
      </c>
      <c r="K15" s="160" t="s">
        <v>114</v>
      </c>
      <c r="L15" s="160" t="s">
        <v>114</v>
      </c>
      <c r="M15" s="160" t="s">
        <v>114</v>
      </c>
      <c r="N15" s="160" t="s">
        <v>114</v>
      </c>
      <c r="O15" s="160" t="s">
        <v>114</v>
      </c>
      <c r="P15" s="160" t="s">
        <v>114</v>
      </c>
      <c r="Q15" s="160" t="s">
        <v>114</v>
      </c>
      <c r="R15" s="160" t="s">
        <v>163</v>
      </c>
      <c r="S15" s="160" t="s">
        <v>114</v>
      </c>
      <c r="T15" s="160" t="s">
        <v>114</v>
      </c>
      <c r="U15" s="160" t="s">
        <v>114</v>
      </c>
      <c r="V15" s="160" t="s">
        <v>114</v>
      </c>
      <c r="W15" s="160">
        <v>3</v>
      </c>
      <c r="X15" s="160">
        <v>3</v>
      </c>
      <c r="Y15" s="160" t="s">
        <v>114</v>
      </c>
      <c r="Z15" s="160" t="s">
        <v>114</v>
      </c>
      <c r="AA15" s="160" t="s">
        <v>114</v>
      </c>
      <c r="AB15" s="160" t="s">
        <v>114</v>
      </c>
      <c r="AC15" s="160" t="s">
        <v>114</v>
      </c>
      <c r="AD15" s="160" t="s">
        <v>163</v>
      </c>
      <c r="AE15" s="160" t="s">
        <v>163</v>
      </c>
      <c r="AF15" s="160" t="s">
        <v>114</v>
      </c>
      <c r="AG15" s="160" t="s">
        <v>114</v>
      </c>
      <c r="AH15" s="160" t="s">
        <v>114</v>
      </c>
      <c r="AI15" s="160" t="s">
        <v>114</v>
      </c>
      <c r="AJ15" s="160" t="s">
        <v>114</v>
      </c>
      <c r="AK15" s="160" t="s">
        <v>114</v>
      </c>
      <c r="AL15" s="160" t="s">
        <v>114</v>
      </c>
      <c r="AM15" s="160" t="s">
        <v>163</v>
      </c>
      <c r="AN15" s="160" t="s">
        <v>114</v>
      </c>
      <c r="AO15" s="160" t="s">
        <v>114</v>
      </c>
      <c r="AP15" s="160" t="s">
        <v>114</v>
      </c>
      <c r="AQ15" s="160" t="s">
        <v>163</v>
      </c>
      <c r="AR15" s="160" t="s">
        <v>114</v>
      </c>
      <c r="AS15" s="160" t="s">
        <v>114</v>
      </c>
      <c r="AT15" s="160" t="s">
        <v>114</v>
      </c>
      <c r="AU15" s="160" t="s">
        <v>163</v>
      </c>
      <c r="AV15" s="160" t="s">
        <v>163</v>
      </c>
      <c r="AW15" s="160">
        <v>3</v>
      </c>
      <c r="AX15" s="160">
        <v>3</v>
      </c>
      <c r="AY15" s="160" t="s">
        <v>114</v>
      </c>
      <c r="AZ15" s="160">
        <v>3</v>
      </c>
      <c r="BA15" s="160">
        <v>3</v>
      </c>
      <c r="BB15" s="160" t="s">
        <v>114</v>
      </c>
      <c r="BC15" s="160" t="s">
        <v>114</v>
      </c>
      <c r="BD15" s="160" t="s">
        <v>114</v>
      </c>
      <c r="BE15" s="117">
        <v>30</v>
      </c>
    </row>
    <row r="16" spans="1:66" ht="17.25">
      <c r="A16" s="484">
        <v>10</v>
      </c>
      <c r="B16" s="485" t="s">
        <v>153</v>
      </c>
      <c r="C16" s="160">
        <v>2</v>
      </c>
      <c r="D16" s="160"/>
      <c r="E16" s="160">
        <v>2</v>
      </c>
      <c r="F16" s="160">
        <v>4</v>
      </c>
      <c r="G16" s="160"/>
      <c r="H16" s="160">
        <v>4</v>
      </c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>
        <v>12</v>
      </c>
      <c r="V16" s="160">
        <v>23</v>
      </c>
      <c r="W16" s="160">
        <v>35</v>
      </c>
      <c r="X16" s="160">
        <v>11</v>
      </c>
      <c r="Y16" s="160">
        <v>56</v>
      </c>
      <c r="Z16" s="160">
        <v>67</v>
      </c>
      <c r="AA16" s="160"/>
      <c r="AB16" s="160"/>
      <c r="AC16" s="160"/>
      <c r="AD16" s="160">
        <v>3</v>
      </c>
      <c r="AE16" s="160">
        <v>20</v>
      </c>
      <c r="AF16" s="160">
        <v>23</v>
      </c>
      <c r="AG16" s="160">
        <v>9</v>
      </c>
      <c r="AH16" s="160">
        <v>51</v>
      </c>
      <c r="AI16" s="160">
        <v>71</v>
      </c>
      <c r="AJ16" s="160"/>
      <c r="AK16" s="160"/>
      <c r="AL16" s="160"/>
      <c r="AM16" s="160">
        <v>6</v>
      </c>
      <c r="AN16" s="160">
        <v>21</v>
      </c>
      <c r="AO16" s="160">
        <v>27</v>
      </c>
      <c r="AP16" s="160">
        <v>14</v>
      </c>
      <c r="AQ16" s="160">
        <v>60</v>
      </c>
      <c r="AR16" s="160">
        <v>74</v>
      </c>
      <c r="AS16" s="160"/>
      <c r="AT16" s="160"/>
      <c r="AU16" s="160"/>
      <c r="AV16" s="160">
        <v>1</v>
      </c>
      <c r="AW16" s="160">
        <v>8</v>
      </c>
      <c r="AX16" s="160">
        <v>9</v>
      </c>
      <c r="AY16" s="160">
        <v>2</v>
      </c>
      <c r="AZ16" s="160">
        <v>6</v>
      </c>
      <c r="BA16" s="160">
        <v>8</v>
      </c>
      <c r="BB16" s="160"/>
      <c r="BC16" s="160"/>
      <c r="BD16" s="160"/>
      <c r="BE16" s="117">
        <v>603</v>
      </c>
      <c r="BN16" s="478">
        <f>SUM(BN13:BN15)</f>
        <v>0</v>
      </c>
    </row>
    <row r="17" spans="1:57" ht="17.25">
      <c r="A17" s="484">
        <v>11</v>
      </c>
      <c r="B17" s="485" t="s">
        <v>154</v>
      </c>
      <c r="C17" s="160">
        <v>2</v>
      </c>
      <c r="D17" s="160">
        <v>2</v>
      </c>
      <c r="E17" s="160">
        <v>4</v>
      </c>
      <c r="F17" s="160">
        <v>1</v>
      </c>
      <c r="G17" s="160">
        <v>1</v>
      </c>
      <c r="H17" s="160">
        <v>2</v>
      </c>
      <c r="I17" s="160"/>
      <c r="J17" s="160"/>
      <c r="K17" s="160"/>
      <c r="L17" s="160"/>
      <c r="M17" s="160"/>
      <c r="N17" s="160"/>
      <c r="O17" s="160"/>
      <c r="P17" s="160">
        <v>5</v>
      </c>
      <c r="Q17" s="160">
        <v>5</v>
      </c>
      <c r="R17" s="160"/>
      <c r="S17" s="160"/>
      <c r="T17" s="160"/>
      <c r="U17" s="160"/>
      <c r="V17" s="160"/>
      <c r="W17" s="160"/>
      <c r="X17" s="160">
        <v>1</v>
      </c>
      <c r="Y17" s="160">
        <v>4</v>
      </c>
      <c r="Z17" s="160">
        <v>5</v>
      </c>
      <c r="AA17" s="160"/>
      <c r="AB17" s="160"/>
      <c r="AC17" s="160"/>
      <c r="AD17" s="160"/>
      <c r="AE17" s="160"/>
      <c r="AF17" s="160"/>
      <c r="AG17" s="160">
        <v>1</v>
      </c>
      <c r="AH17" s="160">
        <f>SUM(AH15:AH16)</f>
        <v>51</v>
      </c>
      <c r="AI17" s="160">
        <f>SUM(AI15:AI16)</f>
        <v>71</v>
      </c>
      <c r="AJ17" s="160">
        <v>4</v>
      </c>
      <c r="AK17" s="160" t="s">
        <v>114</v>
      </c>
      <c r="AL17" s="160" t="s">
        <v>114</v>
      </c>
      <c r="AM17" s="160" t="s">
        <v>114</v>
      </c>
      <c r="AN17" s="160" t="s">
        <v>114</v>
      </c>
      <c r="AO17" s="160" t="s">
        <v>114</v>
      </c>
      <c r="AP17" s="160" t="s">
        <v>114</v>
      </c>
      <c r="AQ17" s="160" t="s">
        <v>114</v>
      </c>
      <c r="AR17" s="160" t="s">
        <v>114</v>
      </c>
      <c r="AS17" s="160" t="s">
        <v>114</v>
      </c>
      <c r="AT17" s="160" t="s">
        <v>114</v>
      </c>
      <c r="AU17" s="160" t="s">
        <v>114</v>
      </c>
      <c r="AV17" s="160" t="s">
        <v>114</v>
      </c>
      <c r="AW17" s="160"/>
      <c r="AX17" s="160"/>
      <c r="AY17" s="160">
        <v>3</v>
      </c>
      <c r="AZ17" s="160">
        <v>3</v>
      </c>
      <c r="BA17" s="160">
        <v>4</v>
      </c>
      <c r="BB17" s="160"/>
      <c r="BC17" s="160"/>
      <c r="BD17" s="160"/>
      <c r="BE17" s="117">
        <v>463</v>
      </c>
    </row>
    <row r="18" spans="1:57" ht="17.25">
      <c r="A18" s="484">
        <v>12</v>
      </c>
      <c r="B18" s="485" t="s">
        <v>155</v>
      </c>
      <c r="C18" s="160" t="s">
        <v>114</v>
      </c>
      <c r="D18" s="160" t="s">
        <v>114</v>
      </c>
      <c r="E18" s="160" t="s">
        <v>114</v>
      </c>
      <c r="F18" s="160" t="s">
        <v>114</v>
      </c>
      <c r="G18" s="160" t="s">
        <v>114</v>
      </c>
      <c r="H18" s="160" t="s">
        <v>114</v>
      </c>
      <c r="I18" s="160" t="s">
        <v>114</v>
      </c>
      <c r="J18" s="160" t="s">
        <v>114</v>
      </c>
      <c r="K18" s="160" t="s">
        <v>114</v>
      </c>
      <c r="L18" s="160" t="s">
        <v>114</v>
      </c>
      <c r="M18" s="160" t="s">
        <v>114</v>
      </c>
      <c r="N18" s="160" t="s">
        <v>163</v>
      </c>
      <c r="O18" s="160" t="s">
        <v>114</v>
      </c>
      <c r="P18" s="160" t="s">
        <v>114</v>
      </c>
      <c r="Q18" s="160" t="s">
        <v>114</v>
      </c>
      <c r="R18" s="160" t="s">
        <v>114</v>
      </c>
      <c r="S18" s="160" t="s">
        <v>114</v>
      </c>
      <c r="T18" s="160" t="s">
        <v>114</v>
      </c>
      <c r="U18" s="160" t="s">
        <v>114</v>
      </c>
      <c r="V18" s="160" t="s">
        <v>114</v>
      </c>
      <c r="W18" s="160" t="s">
        <v>114</v>
      </c>
      <c r="X18" s="160" t="s">
        <v>114</v>
      </c>
      <c r="Y18" s="160" t="s">
        <v>114</v>
      </c>
      <c r="Z18" s="160" t="s">
        <v>114</v>
      </c>
      <c r="AA18" s="160" t="s">
        <v>114</v>
      </c>
      <c r="AB18" s="160" t="s">
        <v>114</v>
      </c>
      <c r="AC18" s="160" t="s">
        <v>114</v>
      </c>
      <c r="AD18" s="160" t="s">
        <v>163</v>
      </c>
      <c r="AE18" s="160" t="s">
        <v>114</v>
      </c>
      <c r="AF18" s="160" t="s">
        <v>114</v>
      </c>
      <c r="AG18" s="160" t="s">
        <v>114</v>
      </c>
      <c r="AH18" s="160" t="s">
        <v>114</v>
      </c>
      <c r="AI18" s="160" t="s">
        <v>114</v>
      </c>
      <c r="AJ18" s="160" t="s">
        <v>114</v>
      </c>
      <c r="AK18" s="160" t="s">
        <v>114</v>
      </c>
      <c r="AL18" s="160" t="s">
        <v>114</v>
      </c>
      <c r="AM18" s="160" t="s">
        <v>114</v>
      </c>
      <c r="AN18" s="160" t="s">
        <v>114</v>
      </c>
      <c r="AO18" s="160" t="s">
        <v>114</v>
      </c>
      <c r="AP18" s="160" t="s">
        <v>114</v>
      </c>
      <c r="AQ18" s="160" t="s">
        <v>114</v>
      </c>
      <c r="AR18" s="160" t="s">
        <v>114</v>
      </c>
      <c r="AS18" s="160" t="s">
        <v>114</v>
      </c>
      <c r="AT18" s="160" t="s">
        <v>163</v>
      </c>
      <c r="AU18" s="160" t="s">
        <v>114</v>
      </c>
      <c r="AV18" s="160" t="s">
        <v>114</v>
      </c>
      <c r="AW18" s="160" t="s">
        <v>114</v>
      </c>
      <c r="AX18" s="160" t="s">
        <v>114</v>
      </c>
      <c r="AY18" s="160" t="s">
        <v>114</v>
      </c>
      <c r="AZ18" s="160" t="s">
        <v>114</v>
      </c>
      <c r="BA18" s="160" t="s">
        <v>163</v>
      </c>
      <c r="BB18" s="160" t="s">
        <v>114</v>
      </c>
      <c r="BC18" s="160" t="s">
        <v>114</v>
      </c>
      <c r="BD18" s="160" t="s">
        <v>114</v>
      </c>
      <c r="BE18" s="160" t="s">
        <v>114</v>
      </c>
    </row>
    <row r="19" spans="1:57" ht="17.25">
      <c r="A19" s="484">
        <v>13</v>
      </c>
      <c r="B19" s="485" t="s">
        <v>156</v>
      </c>
      <c r="C19" s="160" t="s">
        <v>114</v>
      </c>
      <c r="D19" s="160" t="s">
        <v>114</v>
      </c>
      <c r="E19" s="160" t="s">
        <v>114</v>
      </c>
      <c r="F19" s="160" t="s">
        <v>114</v>
      </c>
      <c r="G19" s="160" t="s">
        <v>114</v>
      </c>
      <c r="H19" s="160" t="s">
        <v>114</v>
      </c>
      <c r="I19" s="160" t="s">
        <v>114</v>
      </c>
      <c r="J19" s="160" t="s">
        <v>114</v>
      </c>
      <c r="K19" s="160" t="s">
        <v>114</v>
      </c>
      <c r="L19" s="160" t="s">
        <v>114</v>
      </c>
      <c r="M19" s="160" t="s">
        <v>114</v>
      </c>
      <c r="N19" s="160" t="s">
        <v>163</v>
      </c>
      <c r="O19" s="160" t="s">
        <v>114</v>
      </c>
      <c r="P19" s="160" t="s">
        <v>114</v>
      </c>
      <c r="Q19" s="160" t="s">
        <v>114</v>
      </c>
      <c r="R19" s="160" t="s">
        <v>114</v>
      </c>
      <c r="S19" s="160" t="s">
        <v>114</v>
      </c>
      <c r="T19" s="160" t="s">
        <v>114</v>
      </c>
      <c r="U19" s="160" t="s">
        <v>114</v>
      </c>
      <c r="V19" s="160" t="s">
        <v>114</v>
      </c>
      <c r="W19" s="160" t="s">
        <v>114</v>
      </c>
      <c r="X19" s="160" t="s">
        <v>114</v>
      </c>
      <c r="Y19" s="160" t="s">
        <v>114</v>
      </c>
      <c r="Z19" s="160" t="s">
        <v>114</v>
      </c>
      <c r="AA19" s="160" t="s">
        <v>114</v>
      </c>
      <c r="AB19" s="160" t="s">
        <v>114</v>
      </c>
      <c r="AC19" s="160" t="s">
        <v>114</v>
      </c>
      <c r="AD19" s="160" t="s">
        <v>163</v>
      </c>
      <c r="AE19" s="160" t="s">
        <v>114</v>
      </c>
      <c r="AF19" s="160" t="s">
        <v>114</v>
      </c>
      <c r="AG19" s="160" t="s">
        <v>114</v>
      </c>
      <c r="AH19" s="160" t="s">
        <v>114</v>
      </c>
      <c r="AI19" s="160" t="s">
        <v>114</v>
      </c>
      <c r="AJ19" s="160" t="s">
        <v>114</v>
      </c>
      <c r="AK19" s="160" t="s">
        <v>114</v>
      </c>
      <c r="AL19" s="160" t="s">
        <v>114</v>
      </c>
      <c r="AM19" s="160" t="s">
        <v>114</v>
      </c>
      <c r="AN19" s="160" t="s">
        <v>114</v>
      </c>
      <c r="AO19" s="160" t="s">
        <v>114</v>
      </c>
      <c r="AP19" s="160" t="s">
        <v>114</v>
      </c>
      <c r="AQ19" s="160" t="s">
        <v>114</v>
      </c>
      <c r="AR19" s="160" t="s">
        <v>114</v>
      </c>
      <c r="AS19" s="160" t="s">
        <v>114</v>
      </c>
      <c r="AT19" s="160" t="s">
        <v>163</v>
      </c>
      <c r="AU19" s="160" t="s">
        <v>114</v>
      </c>
      <c r="AV19" s="160" t="s">
        <v>114</v>
      </c>
      <c r="AW19" s="160" t="s">
        <v>114</v>
      </c>
      <c r="AX19" s="160" t="s">
        <v>114</v>
      </c>
      <c r="AY19" s="160" t="s">
        <v>114</v>
      </c>
      <c r="AZ19" s="160" t="s">
        <v>114</v>
      </c>
      <c r="BA19" s="160" t="s">
        <v>163</v>
      </c>
      <c r="BB19" s="160" t="s">
        <v>114</v>
      </c>
      <c r="BC19" s="160" t="s">
        <v>114</v>
      </c>
      <c r="BD19" s="160" t="s">
        <v>114</v>
      </c>
      <c r="BE19" s="160" t="s">
        <v>114</v>
      </c>
    </row>
  </sheetData>
  <sheetProtection/>
  <mergeCells count="30">
    <mergeCell ref="AS5:AU5"/>
    <mergeCell ref="AV5:AX5"/>
    <mergeCell ref="AY5:BA5"/>
    <mergeCell ref="BB5:BD5"/>
    <mergeCell ref="I5:K5"/>
    <mergeCell ref="L5:N5"/>
    <mergeCell ref="O5:Q5"/>
    <mergeCell ref="R5:T5"/>
    <mergeCell ref="U5:W5"/>
    <mergeCell ref="X5:Z5"/>
    <mergeCell ref="U4:AC4"/>
    <mergeCell ref="AD4:AL4"/>
    <mergeCell ref="AM4:AU4"/>
    <mergeCell ref="AV4:BD4"/>
    <mergeCell ref="AA5:AC5"/>
    <mergeCell ref="AD5:AF5"/>
    <mergeCell ref="AG5:AI5"/>
    <mergeCell ref="AJ5:AL5"/>
    <mergeCell ref="AM5:AO5"/>
    <mergeCell ref="AP5:AR5"/>
    <mergeCell ref="A1:BE1"/>
    <mergeCell ref="A2:BE2"/>
    <mergeCell ref="A3:A6"/>
    <mergeCell ref="B3:B6"/>
    <mergeCell ref="C3:K4"/>
    <mergeCell ref="L3:AU3"/>
    <mergeCell ref="C5:E5"/>
    <mergeCell ref="F5:H5"/>
    <mergeCell ref="BE3:BE6"/>
    <mergeCell ref="L4:T4"/>
  </mergeCells>
  <printOptions/>
  <pageMargins left="0.2362204724409449" right="0.2362204724409449" top="0.7480314960629921" bottom="0.7480314960629921" header="0.31496062992125984" footer="0.31496062992125984"/>
  <pageSetup firstPageNumber="18" useFirstPageNumber="1" horizontalDpi="600" verticalDpi="600" orientation="landscape" paperSize="9" r:id="rId1"/>
  <headerFooter>
    <oddHeader>&amp;L&amp;"TH SarabunPSK,ธรรมดา"&amp;10สำนักงานการศึกษาเอกชนจังหวัดนราธิวาส&amp;R&amp;"TH SarabunPSK,ธรรมดา"&amp;P</oddHeader>
    <oddFooter>&amp;R&amp;"TH SarabunPSK,ธรรมดา"&amp;10งานเทคโนโลยีสารสนเทศ กลุ่มแผนงานและยุทธศาสตร์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N33"/>
  <sheetViews>
    <sheetView zoomScalePageLayoutView="0" workbookViewId="0" topLeftCell="A22">
      <selection activeCell="H12" sqref="H12"/>
    </sheetView>
  </sheetViews>
  <sheetFormatPr defaultColWidth="9.140625" defaultRowHeight="15"/>
  <cols>
    <col min="1" max="1" width="4.28125" style="137" customWidth="1"/>
    <col min="2" max="2" width="10.8515625" style="137" customWidth="1"/>
    <col min="3" max="3" width="20.421875" style="137" customWidth="1"/>
    <col min="4" max="4" width="5.28125" style="137" customWidth="1"/>
    <col min="5" max="5" width="3.57421875" style="137" customWidth="1"/>
    <col min="6" max="6" width="10.57421875" style="137" customWidth="1"/>
    <col min="7" max="7" width="5.00390625" style="137" customWidth="1"/>
    <col min="8" max="8" width="7.7109375" style="137" customWidth="1"/>
    <col min="9" max="10" width="7.421875" style="137" customWidth="1"/>
    <col min="11" max="11" width="9.57421875" style="137" customWidth="1"/>
    <col min="12" max="12" width="25.7109375" style="137" customWidth="1"/>
    <col min="13" max="13" width="18.57421875" style="137" customWidth="1"/>
    <col min="14" max="16384" width="9.00390625" style="137" customWidth="1"/>
  </cols>
  <sheetData>
    <row r="3" spans="1:13" ht="30.75">
      <c r="A3" s="545" t="s">
        <v>1830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</row>
    <row r="4" spans="1:13" ht="30.75">
      <c r="A4" s="546" t="s">
        <v>122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</row>
    <row r="5" spans="1:13" ht="21.75">
      <c r="A5" s="438"/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</row>
    <row r="6" spans="1:13" ht="18.75">
      <c r="A6" s="547" t="s">
        <v>0</v>
      </c>
      <c r="B6" s="550" t="s">
        <v>1</v>
      </c>
      <c r="C6" s="550" t="s">
        <v>61</v>
      </c>
      <c r="D6" s="553" t="s">
        <v>66</v>
      </c>
      <c r="E6" s="554"/>
      <c r="F6" s="133"/>
      <c r="G6" s="349"/>
      <c r="H6" s="550" t="s">
        <v>164</v>
      </c>
      <c r="I6" s="557" t="s">
        <v>78</v>
      </c>
      <c r="J6" s="134" t="s">
        <v>63</v>
      </c>
      <c r="K6" s="557" t="s">
        <v>43</v>
      </c>
      <c r="L6" s="550" t="s">
        <v>64</v>
      </c>
      <c r="M6" s="550" t="s">
        <v>65</v>
      </c>
    </row>
    <row r="7" spans="1:13" ht="18.75">
      <c r="A7" s="548"/>
      <c r="B7" s="551"/>
      <c r="C7" s="551"/>
      <c r="D7" s="555"/>
      <c r="E7" s="556"/>
      <c r="F7" s="350" t="s">
        <v>165</v>
      </c>
      <c r="G7" s="350" t="s">
        <v>166</v>
      </c>
      <c r="H7" s="551"/>
      <c r="I7" s="558"/>
      <c r="J7" s="135" t="s">
        <v>67</v>
      </c>
      <c r="K7" s="558"/>
      <c r="L7" s="551"/>
      <c r="M7" s="551"/>
    </row>
    <row r="8" spans="1:13" ht="18.75">
      <c r="A8" s="548"/>
      <c r="B8" s="551"/>
      <c r="C8" s="551"/>
      <c r="D8" s="550" t="s">
        <v>10</v>
      </c>
      <c r="E8" s="550" t="s">
        <v>11</v>
      </c>
      <c r="F8" s="350" t="s">
        <v>167</v>
      </c>
      <c r="G8" s="350" t="s">
        <v>68</v>
      </c>
      <c r="H8" s="551"/>
      <c r="I8" s="558"/>
      <c r="J8" s="135" t="s">
        <v>68</v>
      </c>
      <c r="K8" s="558"/>
      <c r="L8" s="551"/>
      <c r="M8" s="551"/>
    </row>
    <row r="9" spans="1:13" ht="18.75">
      <c r="A9" s="549"/>
      <c r="B9" s="552"/>
      <c r="C9" s="552"/>
      <c r="D9" s="552"/>
      <c r="E9" s="552"/>
      <c r="F9" s="136"/>
      <c r="G9" s="351"/>
      <c r="H9" s="552"/>
      <c r="I9" s="559"/>
      <c r="J9" s="123"/>
      <c r="K9" s="559"/>
      <c r="L9" s="552"/>
      <c r="M9" s="552"/>
    </row>
    <row r="10" spans="1:13" ht="18.75">
      <c r="A10" s="124" t="s">
        <v>87</v>
      </c>
      <c r="B10" s="562" t="s">
        <v>95</v>
      </c>
      <c r="C10" s="125" t="s">
        <v>168</v>
      </c>
      <c r="D10" s="126"/>
      <c r="E10" s="125"/>
      <c r="F10" s="127" t="s">
        <v>169</v>
      </c>
      <c r="G10" s="126">
        <v>26</v>
      </c>
      <c r="H10" s="126" t="s">
        <v>170</v>
      </c>
      <c r="I10" s="126" t="s">
        <v>171</v>
      </c>
      <c r="J10" s="126" t="s">
        <v>172</v>
      </c>
      <c r="K10" s="126" t="s">
        <v>173</v>
      </c>
      <c r="L10" s="127" t="s">
        <v>174</v>
      </c>
      <c r="M10" s="127" t="s">
        <v>175</v>
      </c>
    </row>
    <row r="11" spans="1:13" ht="18.75">
      <c r="A11" s="124" t="s">
        <v>94</v>
      </c>
      <c r="B11" s="564"/>
      <c r="C11" s="125" t="s">
        <v>176</v>
      </c>
      <c r="D11" s="126"/>
      <c r="E11" s="125"/>
      <c r="F11" s="127" t="s">
        <v>177</v>
      </c>
      <c r="G11" s="126">
        <v>29</v>
      </c>
      <c r="H11" s="126" t="s">
        <v>170</v>
      </c>
      <c r="I11" s="126" t="s">
        <v>171</v>
      </c>
      <c r="J11" s="126" t="s">
        <v>172</v>
      </c>
      <c r="K11" s="126" t="s">
        <v>173</v>
      </c>
      <c r="L11" s="127" t="s">
        <v>178</v>
      </c>
      <c r="M11" s="127" t="s">
        <v>175</v>
      </c>
    </row>
    <row r="12" spans="1:13" ht="18.75">
      <c r="A12" s="124" t="s">
        <v>98</v>
      </c>
      <c r="B12" s="564"/>
      <c r="C12" s="125" t="s">
        <v>179</v>
      </c>
      <c r="D12" s="126"/>
      <c r="E12" s="125"/>
      <c r="F12" s="127" t="s">
        <v>180</v>
      </c>
      <c r="G12" s="126">
        <v>42</v>
      </c>
      <c r="H12" s="126" t="s">
        <v>170</v>
      </c>
      <c r="I12" s="126" t="s">
        <v>171</v>
      </c>
      <c r="J12" s="126" t="s">
        <v>181</v>
      </c>
      <c r="K12" s="126" t="s">
        <v>173</v>
      </c>
      <c r="L12" s="127" t="s">
        <v>182</v>
      </c>
      <c r="M12" s="127" t="s">
        <v>22</v>
      </c>
    </row>
    <row r="13" spans="1:13" ht="18.75">
      <c r="A13" s="124" t="s">
        <v>104</v>
      </c>
      <c r="B13" s="564"/>
      <c r="C13" s="125" t="s">
        <v>183</v>
      </c>
      <c r="D13" s="126"/>
      <c r="E13" s="125"/>
      <c r="F13" s="127" t="s">
        <v>184</v>
      </c>
      <c r="G13" s="126">
        <v>31</v>
      </c>
      <c r="H13" s="126" t="s">
        <v>170</v>
      </c>
      <c r="I13" s="126" t="s">
        <v>171</v>
      </c>
      <c r="J13" s="126" t="s">
        <v>172</v>
      </c>
      <c r="K13" s="126" t="s">
        <v>173</v>
      </c>
      <c r="L13" s="127" t="s">
        <v>185</v>
      </c>
      <c r="M13" s="127" t="s">
        <v>186</v>
      </c>
    </row>
    <row r="14" spans="1:13" ht="18.75">
      <c r="A14" s="124" t="s">
        <v>111</v>
      </c>
      <c r="B14" s="564"/>
      <c r="C14" s="125" t="s">
        <v>187</v>
      </c>
      <c r="D14" s="126"/>
      <c r="E14" s="125"/>
      <c r="F14" s="127" t="s">
        <v>188</v>
      </c>
      <c r="G14" s="126">
        <v>23</v>
      </c>
      <c r="H14" s="126" t="s">
        <v>170</v>
      </c>
      <c r="I14" s="126" t="s">
        <v>171</v>
      </c>
      <c r="J14" s="126" t="s">
        <v>189</v>
      </c>
      <c r="K14" s="126" t="s">
        <v>173</v>
      </c>
      <c r="L14" s="127" t="s">
        <v>190</v>
      </c>
      <c r="M14" s="127" t="s">
        <v>22</v>
      </c>
    </row>
    <row r="15" spans="1:13" ht="18.75">
      <c r="A15" s="124" t="s">
        <v>219</v>
      </c>
      <c r="B15" s="563"/>
      <c r="C15" s="125" t="s">
        <v>191</v>
      </c>
      <c r="D15" s="126"/>
      <c r="E15" s="125"/>
      <c r="F15" s="127" t="s">
        <v>192</v>
      </c>
      <c r="G15" s="126">
        <v>35</v>
      </c>
      <c r="H15" s="126" t="s">
        <v>170</v>
      </c>
      <c r="I15" s="126" t="s">
        <v>171</v>
      </c>
      <c r="J15" s="126" t="s">
        <v>189</v>
      </c>
      <c r="K15" s="126" t="s">
        <v>173</v>
      </c>
      <c r="L15" s="127" t="s">
        <v>193</v>
      </c>
      <c r="M15" s="127" t="s">
        <v>194</v>
      </c>
    </row>
    <row r="16" spans="1:13" ht="18.75">
      <c r="A16" s="560" t="s">
        <v>225</v>
      </c>
      <c r="B16" s="562" t="s">
        <v>105</v>
      </c>
      <c r="C16" s="125" t="s">
        <v>195</v>
      </c>
      <c r="D16" s="126"/>
      <c r="E16" s="126"/>
      <c r="F16" s="127" t="s">
        <v>196</v>
      </c>
      <c r="G16" s="126">
        <v>42</v>
      </c>
      <c r="H16" s="126" t="s">
        <v>197</v>
      </c>
      <c r="I16" s="126" t="s">
        <v>56</v>
      </c>
      <c r="J16" s="126" t="s">
        <v>198</v>
      </c>
      <c r="K16" s="126" t="s">
        <v>199</v>
      </c>
      <c r="L16" s="127" t="s">
        <v>200</v>
      </c>
      <c r="M16" s="127" t="s">
        <v>201</v>
      </c>
    </row>
    <row r="17" spans="1:13" ht="18.75">
      <c r="A17" s="565"/>
      <c r="B17" s="564"/>
      <c r="C17" s="125" t="s">
        <v>202</v>
      </c>
      <c r="D17" s="126"/>
      <c r="E17" s="126"/>
      <c r="F17" s="127" t="s">
        <v>203</v>
      </c>
      <c r="G17" s="126">
        <v>41</v>
      </c>
      <c r="H17" s="126" t="s">
        <v>170</v>
      </c>
      <c r="I17" s="126" t="s">
        <v>171</v>
      </c>
      <c r="J17" s="126" t="s">
        <v>204</v>
      </c>
      <c r="K17" s="126" t="s">
        <v>173</v>
      </c>
      <c r="L17" s="127" t="s">
        <v>205</v>
      </c>
      <c r="M17" s="481" t="s">
        <v>206</v>
      </c>
    </row>
    <row r="18" spans="1:13" ht="18.75">
      <c r="A18" s="565"/>
      <c r="B18" s="564"/>
      <c r="C18" s="125" t="s">
        <v>207</v>
      </c>
      <c r="D18" s="126"/>
      <c r="E18" s="126"/>
      <c r="F18" s="127" t="s">
        <v>208</v>
      </c>
      <c r="G18" s="126">
        <v>33</v>
      </c>
      <c r="H18" s="126" t="s">
        <v>170</v>
      </c>
      <c r="I18" s="126" t="s">
        <v>171</v>
      </c>
      <c r="J18" s="126" t="s">
        <v>204</v>
      </c>
      <c r="K18" s="126" t="s">
        <v>173</v>
      </c>
      <c r="L18" s="127" t="s">
        <v>209</v>
      </c>
      <c r="M18" s="481" t="s">
        <v>210</v>
      </c>
    </row>
    <row r="19" spans="1:13" ht="18.75">
      <c r="A19" s="565"/>
      <c r="B19" s="564"/>
      <c r="C19" s="125" t="s">
        <v>211</v>
      </c>
      <c r="D19" s="126"/>
      <c r="E19" s="126"/>
      <c r="F19" s="127" t="s">
        <v>212</v>
      </c>
      <c r="G19" s="126">
        <v>51</v>
      </c>
      <c r="H19" s="126" t="s">
        <v>170</v>
      </c>
      <c r="I19" s="126" t="s">
        <v>171</v>
      </c>
      <c r="J19" s="126" t="s">
        <v>213</v>
      </c>
      <c r="K19" s="126" t="s">
        <v>214</v>
      </c>
      <c r="L19" s="127" t="s">
        <v>174</v>
      </c>
      <c r="M19" s="481" t="s">
        <v>194</v>
      </c>
    </row>
    <row r="20" spans="1:13" ht="18.75">
      <c r="A20" s="561"/>
      <c r="B20" s="563"/>
      <c r="C20" s="125" t="s">
        <v>215</v>
      </c>
      <c r="D20" s="126"/>
      <c r="E20" s="126"/>
      <c r="F20" s="127" t="s">
        <v>216</v>
      </c>
      <c r="G20" s="126">
        <v>28</v>
      </c>
      <c r="H20" s="126" t="s">
        <v>170</v>
      </c>
      <c r="I20" s="126" t="s">
        <v>171</v>
      </c>
      <c r="J20" s="126" t="s">
        <v>172</v>
      </c>
      <c r="K20" s="126" t="s">
        <v>173</v>
      </c>
      <c r="L20" s="127" t="s">
        <v>217</v>
      </c>
      <c r="M20" s="481" t="s">
        <v>218</v>
      </c>
    </row>
    <row r="21" spans="1:14" ht="24">
      <c r="A21" s="560" t="s">
        <v>428</v>
      </c>
      <c r="B21" s="562" t="s">
        <v>246</v>
      </c>
      <c r="C21" s="128" t="s">
        <v>289</v>
      </c>
      <c r="D21" s="126"/>
      <c r="E21" s="129"/>
      <c r="F21" s="127" t="s">
        <v>290</v>
      </c>
      <c r="G21" s="126">
        <v>34</v>
      </c>
      <c r="H21" s="126" t="s">
        <v>170</v>
      </c>
      <c r="I21" s="126" t="s">
        <v>291</v>
      </c>
      <c r="J21" s="126">
        <v>3</v>
      </c>
      <c r="K21" s="126" t="s">
        <v>173</v>
      </c>
      <c r="L21" s="127" t="s">
        <v>292</v>
      </c>
      <c r="M21" s="481" t="s">
        <v>293</v>
      </c>
      <c r="N21" s="70"/>
    </row>
    <row r="22" spans="1:14" ht="24">
      <c r="A22" s="561"/>
      <c r="B22" s="563"/>
      <c r="C22" s="128" t="s">
        <v>294</v>
      </c>
      <c r="D22" s="126"/>
      <c r="E22" s="125"/>
      <c r="F22" s="127" t="s">
        <v>295</v>
      </c>
      <c r="G22" s="126">
        <v>31</v>
      </c>
      <c r="H22" s="126" t="s">
        <v>170</v>
      </c>
      <c r="I22" s="126" t="s">
        <v>291</v>
      </c>
      <c r="J22" s="126">
        <v>3</v>
      </c>
      <c r="K22" s="126" t="s">
        <v>173</v>
      </c>
      <c r="L22" s="127" t="s">
        <v>296</v>
      </c>
      <c r="M22" s="481" t="s">
        <v>297</v>
      </c>
      <c r="N22" s="70"/>
    </row>
    <row r="23" spans="1:13" ht="22.5" customHeight="1">
      <c r="A23" s="560" t="s">
        <v>429</v>
      </c>
      <c r="B23" s="562" t="s">
        <v>312</v>
      </c>
      <c r="C23" s="130" t="s">
        <v>356</v>
      </c>
      <c r="D23" s="126"/>
      <c r="E23" s="129"/>
      <c r="F23" s="127" t="s">
        <v>357</v>
      </c>
      <c r="G23" s="126">
        <v>52</v>
      </c>
      <c r="H23" s="126" t="s">
        <v>358</v>
      </c>
      <c r="I23" s="126" t="s">
        <v>359</v>
      </c>
      <c r="J23" s="126">
        <v>25</v>
      </c>
      <c r="K23" s="126" t="s">
        <v>360</v>
      </c>
      <c r="L23" s="127" t="s">
        <v>361</v>
      </c>
      <c r="M23" s="481" t="s">
        <v>362</v>
      </c>
    </row>
    <row r="24" spans="1:13" ht="19.5" customHeight="1">
      <c r="A24" s="561"/>
      <c r="B24" s="563"/>
      <c r="C24" s="130" t="s">
        <v>363</v>
      </c>
      <c r="D24" s="126"/>
      <c r="E24" s="125"/>
      <c r="F24" s="127"/>
      <c r="G24" s="126">
        <v>37</v>
      </c>
      <c r="H24" s="126" t="s">
        <v>364</v>
      </c>
      <c r="I24" s="126" t="s">
        <v>359</v>
      </c>
      <c r="J24" s="126">
        <v>20</v>
      </c>
      <c r="K24" s="126" t="s">
        <v>360</v>
      </c>
      <c r="L24" s="127" t="s">
        <v>365</v>
      </c>
      <c r="M24" s="481" t="s">
        <v>366</v>
      </c>
    </row>
    <row r="25" spans="1:13" ht="18.75">
      <c r="A25" s="124" t="s">
        <v>430</v>
      </c>
      <c r="B25" s="60" t="s">
        <v>323</v>
      </c>
      <c r="C25" s="76" t="s">
        <v>367</v>
      </c>
      <c r="D25" s="126"/>
      <c r="E25" s="76" t="s">
        <v>136</v>
      </c>
      <c r="F25" s="76" t="s">
        <v>368</v>
      </c>
      <c r="G25" s="76">
        <v>40</v>
      </c>
      <c r="H25" s="132" t="s">
        <v>369</v>
      </c>
      <c r="I25" s="132" t="s">
        <v>370</v>
      </c>
      <c r="J25" s="132" t="s">
        <v>729</v>
      </c>
      <c r="K25" s="132" t="s">
        <v>371</v>
      </c>
      <c r="L25" s="76" t="s">
        <v>372</v>
      </c>
      <c r="M25" s="482" t="s">
        <v>373</v>
      </c>
    </row>
    <row r="26" spans="1:13" ht="22.5" customHeight="1">
      <c r="A26" s="124" t="s">
        <v>431</v>
      </c>
      <c r="B26" s="76" t="s">
        <v>328</v>
      </c>
      <c r="C26" s="131" t="s">
        <v>374</v>
      </c>
      <c r="D26" s="126"/>
      <c r="E26" s="60"/>
      <c r="F26" s="60" t="s">
        <v>375</v>
      </c>
      <c r="G26" s="132">
        <v>43</v>
      </c>
      <c r="H26" s="132" t="s">
        <v>170</v>
      </c>
      <c r="I26" s="132" t="s">
        <v>376</v>
      </c>
      <c r="J26" s="132">
        <v>7</v>
      </c>
      <c r="K26" s="132" t="s">
        <v>377</v>
      </c>
      <c r="L26" s="131" t="s">
        <v>378</v>
      </c>
      <c r="M26" s="483" t="s">
        <v>379</v>
      </c>
    </row>
    <row r="27" spans="1:13" ht="21.75" customHeight="1">
      <c r="A27" s="124"/>
      <c r="B27" s="76"/>
      <c r="C27" s="131" t="s">
        <v>380</v>
      </c>
      <c r="D27" s="126"/>
      <c r="E27" s="60"/>
      <c r="F27" s="60" t="s">
        <v>381</v>
      </c>
      <c r="G27" s="132">
        <v>41</v>
      </c>
      <c r="H27" s="132" t="s">
        <v>170</v>
      </c>
      <c r="I27" s="132" t="s">
        <v>382</v>
      </c>
      <c r="J27" s="132">
        <v>3</v>
      </c>
      <c r="K27" s="132" t="s">
        <v>383</v>
      </c>
      <c r="L27" s="131" t="s">
        <v>384</v>
      </c>
      <c r="M27" s="483" t="s">
        <v>385</v>
      </c>
    </row>
    <row r="28" spans="1:13" ht="22.5" customHeight="1">
      <c r="A28" s="124"/>
      <c r="B28" s="76"/>
      <c r="C28" s="131" t="s">
        <v>386</v>
      </c>
      <c r="D28" s="126"/>
      <c r="E28" s="60"/>
      <c r="F28" s="60" t="s">
        <v>387</v>
      </c>
      <c r="G28" s="132">
        <v>29</v>
      </c>
      <c r="H28" s="132" t="s">
        <v>170</v>
      </c>
      <c r="I28" s="132" t="s">
        <v>376</v>
      </c>
      <c r="J28" s="132">
        <v>1</v>
      </c>
      <c r="K28" s="132" t="s">
        <v>383</v>
      </c>
      <c r="L28" s="131" t="s">
        <v>388</v>
      </c>
      <c r="M28" s="483" t="s">
        <v>389</v>
      </c>
    </row>
    <row r="29" spans="1:13" ht="24" customHeight="1">
      <c r="A29" s="124"/>
      <c r="B29" s="76"/>
      <c r="C29" s="131" t="s">
        <v>390</v>
      </c>
      <c r="D29" s="126"/>
      <c r="E29" s="60"/>
      <c r="F29" s="60" t="s">
        <v>391</v>
      </c>
      <c r="G29" s="132">
        <v>34</v>
      </c>
      <c r="H29" s="132" t="s">
        <v>170</v>
      </c>
      <c r="I29" s="132" t="s">
        <v>382</v>
      </c>
      <c r="J29" s="132">
        <v>2</v>
      </c>
      <c r="K29" s="132" t="s">
        <v>377</v>
      </c>
      <c r="L29" s="131" t="s">
        <v>392</v>
      </c>
      <c r="M29" s="483" t="s">
        <v>393</v>
      </c>
    </row>
    <row r="30" spans="1:13" ht="23.25" customHeight="1">
      <c r="A30" s="124"/>
      <c r="B30" s="76"/>
      <c r="C30" s="131" t="s">
        <v>394</v>
      </c>
      <c r="D30" s="126"/>
      <c r="E30" s="60"/>
      <c r="F30" s="60" t="s">
        <v>395</v>
      </c>
      <c r="G30" s="132">
        <v>34</v>
      </c>
      <c r="H30" s="132" t="s">
        <v>170</v>
      </c>
      <c r="I30" s="132" t="s">
        <v>382</v>
      </c>
      <c r="J30" s="132">
        <v>1</v>
      </c>
      <c r="K30" s="132" t="s">
        <v>383</v>
      </c>
      <c r="L30" s="131" t="s">
        <v>396</v>
      </c>
      <c r="M30" s="483" t="s">
        <v>397</v>
      </c>
    </row>
    <row r="31" spans="1:13" ht="24.75" customHeight="1">
      <c r="A31" s="124"/>
      <c r="B31" s="76"/>
      <c r="C31" s="131" t="s">
        <v>398</v>
      </c>
      <c r="D31" s="126"/>
      <c r="E31" s="60"/>
      <c r="F31" s="60" t="s">
        <v>399</v>
      </c>
      <c r="G31" s="132">
        <v>40</v>
      </c>
      <c r="H31" s="132" t="s">
        <v>170</v>
      </c>
      <c r="I31" s="132" t="s">
        <v>376</v>
      </c>
      <c r="J31" s="132">
        <v>1</v>
      </c>
      <c r="K31" s="132" t="s">
        <v>383</v>
      </c>
      <c r="L31" s="131" t="s">
        <v>400</v>
      </c>
      <c r="M31" s="483" t="s">
        <v>401</v>
      </c>
    </row>
    <row r="32" spans="1:13" ht="18.75">
      <c r="A32" s="124" t="s">
        <v>432</v>
      </c>
      <c r="B32" s="60" t="s">
        <v>452</v>
      </c>
      <c r="C32" s="439" t="s">
        <v>1820</v>
      </c>
      <c r="D32" s="126"/>
      <c r="E32" s="129"/>
      <c r="F32" s="439" t="s">
        <v>1821</v>
      </c>
      <c r="G32" s="126">
        <v>24</v>
      </c>
      <c r="H32" s="439" t="s">
        <v>170</v>
      </c>
      <c r="I32" s="127" t="s">
        <v>291</v>
      </c>
      <c r="J32" s="126">
        <v>2</v>
      </c>
      <c r="K32" s="439" t="s">
        <v>1822</v>
      </c>
      <c r="L32" s="126" t="s">
        <v>170</v>
      </c>
      <c r="M32" s="481"/>
    </row>
    <row r="33" spans="1:13" ht="18.75">
      <c r="A33" s="124"/>
      <c r="B33" s="60"/>
      <c r="C33" s="439" t="s">
        <v>1823</v>
      </c>
      <c r="D33" s="126"/>
      <c r="E33" s="129"/>
      <c r="F33" s="439" t="s">
        <v>1824</v>
      </c>
      <c r="G33" s="126">
        <v>24</v>
      </c>
      <c r="H33" s="439" t="s">
        <v>170</v>
      </c>
      <c r="I33" s="127" t="s">
        <v>291</v>
      </c>
      <c r="J33" s="126">
        <v>2</v>
      </c>
      <c r="K33" s="439" t="s">
        <v>1822</v>
      </c>
      <c r="L33" s="126" t="s">
        <v>170</v>
      </c>
      <c r="M33" s="481"/>
    </row>
  </sheetData>
  <sheetProtection/>
  <mergeCells count="20">
    <mergeCell ref="A21:A22"/>
    <mergeCell ref="B21:B22"/>
    <mergeCell ref="B23:B24"/>
    <mergeCell ref="A23:A24"/>
    <mergeCell ref="H6:H9"/>
    <mergeCell ref="I6:I9"/>
    <mergeCell ref="B16:B20"/>
    <mergeCell ref="A16:A20"/>
    <mergeCell ref="E8:E9"/>
    <mergeCell ref="B10:B15"/>
    <mergeCell ref="A3:M3"/>
    <mergeCell ref="A4:M4"/>
    <mergeCell ref="A6:A9"/>
    <mergeCell ref="B6:B9"/>
    <mergeCell ref="C6:C9"/>
    <mergeCell ref="D6:E7"/>
    <mergeCell ref="K6:K9"/>
    <mergeCell ref="L6:L9"/>
    <mergeCell ref="M6:M9"/>
    <mergeCell ref="D8:D9"/>
  </mergeCells>
  <printOptions/>
  <pageMargins left="0.03937007874015748" right="0.03937007874015748" top="0.03937007874015748" bottom="0.03937007874015748" header="0.31496062992125984" footer="0.03937007874015748"/>
  <pageSetup firstPageNumber="19" useFirstPageNumber="1" horizontalDpi="600" verticalDpi="600" orientation="landscape" paperSize="9" r:id="rId2"/>
  <headerFooter>
    <oddHeader>&amp;L&amp;"TH SarabunPSK,ธรรมดา"&amp;10สำนักงานการศึกษาเอกชนจังหวัดนราธิวาส&amp;R&amp;"TH SarabunPSK,ธรรมดา"&amp;P</oddHeader>
    <oddFooter>&amp;R&amp;"TH SarabunPSK,ธรรมดา"&amp;10งานเทคโนโลยีสารสนเทศ กลุ่มแผนงานและยุทธศาสตร์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X417"/>
  <sheetViews>
    <sheetView tabSelected="1" view="pageLayout" zoomScale="70" zoomScalePageLayoutView="70" workbookViewId="0" topLeftCell="A253">
      <selection activeCell="K418" sqref="K418"/>
    </sheetView>
  </sheetViews>
  <sheetFormatPr defaultColWidth="9.140625" defaultRowHeight="15"/>
  <cols>
    <col min="1" max="1" width="4.8515625" style="0" customWidth="1"/>
    <col min="2" max="2" width="12.28125" style="274" customWidth="1"/>
    <col min="3" max="3" width="20.421875" style="0" customWidth="1"/>
    <col min="4" max="4" width="18.421875" style="0" customWidth="1"/>
    <col min="5" max="5" width="17.421875" style="274" customWidth="1"/>
    <col min="6" max="6" width="7.140625" style="274" customWidth="1"/>
    <col min="7" max="7" width="6.421875" style="274" customWidth="1"/>
    <col min="8" max="8" width="11.28125" style="0" customWidth="1"/>
    <col min="9" max="9" width="11.8515625" style="0" customWidth="1"/>
    <col min="10" max="10" width="12.7109375" style="0" customWidth="1"/>
    <col min="11" max="11" width="14.57421875" style="0" customWidth="1"/>
    <col min="12" max="12" width="8.421875" style="0" customWidth="1"/>
    <col min="14" max="14" width="11.8515625" style="0" customWidth="1"/>
  </cols>
  <sheetData>
    <row r="2" spans="1:14" s="3" customFormat="1" ht="30.75">
      <c r="A2" s="508" t="s">
        <v>1831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222"/>
      <c r="N2" s="222"/>
    </row>
    <row r="3" spans="1:14" s="3" customFormat="1" ht="30.75">
      <c r="A3" s="509" t="s">
        <v>122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222"/>
      <c r="N3" s="222"/>
    </row>
    <row r="4" spans="1:14" s="23" customFormat="1" ht="13.5" customHeight="1">
      <c r="A4" s="223"/>
      <c r="B4" s="269"/>
      <c r="C4" s="223"/>
      <c r="D4" s="223"/>
      <c r="E4" s="269"/>
      <c r="F4" s="269"/>
      <c r="G4" s="269"/>
      <c r="H4" s="223"/>
      <c r="I4" s="223"/>
      <c r="J4" s="223"/>
      <c r="K4" s="223"/>
      <c r="L4" s="223"/>
      <c r="M4" s="223"/>
      <c r="N4" s="223"/>
    </row>
    <row r="5" spans="1:50" s="3" customFormat="1" ht="23.25">
      <c r="A5" s="566" t="s">
        <v>0</v>
      </c>
      <c r="B5" s="569" t="s">
        <v>1</v>
      </c>
      <c r="C5" s="572" t="s">
        <v>61</v>
      </c>
      <c r="D5" s="572" t="s">
        <v>62</v>
      </c>
      <c r="E5" s="575" t="s">
        <v>489</v>
      </c>
      <c r="F5" s="270"/>
      <c r="G5" s="241"/>
      <c r="H5" s="242" t="s">
        <v>63</v>
      </c>
      <c r="I5" s="572" t="s">
        <v>43</v>
      </c>
      <c r="J5" s="572" t="s">
        <v>64</v>
      </c>
      <c r="K5" s="572" t="s">
        <v>65</v>
      </c>
      <c r="L5" s="572" t="s">
        <v>66</v>
      </c>
      <c r="M5" s="578" t="s">
        <v>1825</v>
      </c>
      <c r="N5" s="578" t="s">
        <v>490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</row>
    <row r="6" spans="1:50" s="3" customFormat="1" ht="23.25">
      <c r="A6" s="567"/>
      <c r="B6" s="570"/>
      <c r="C6" s="573"/>
      <c r="D6" s="573"/>
      <c r="E6" s="576"/>
      <c r="F6" s="271" t="s">
        <v>166</v>
      </c>
      <c r="G6" s="241" t="s">
        <v>1436</v>
      </c>
      <c r="H6" s="243" t="s">
        <v>67</v>
      </c>
      <c r="I6" s="573"/>
      <c r="J6" s="573"/>
      <c r="K6" s="573"/>
      <c r="L6" s="573"/>
      <c r="M6" s="579"/>
      <c r="N6" s="579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</row>
    <row r="7" spans="1:50" s="3" customFormat="1" ht="23.25">
      <c r="A7" s="567"/>
      <c r="B7" s="570"/>
      <c r="C7" s="573"/>
      <c r="D7" s="573"/>
      <c r="E7" s="576"/>
      <c r="F7" s="271" t="s">
        <v>68</v>
      </c>
      <c r="G7" s="279" t="s">
        <v>11</v>
      </c>
      <c r="H7" s="243" t="s">
        <v>68</v>
      </c>
      <c r="I7" s="573"/>
      <c r="J7" s="573"/>
      <c r="K7" s="573"/>
      <c r="L7" s="573"/>
      <c r="M7" s="579" t="s">
        <v>1826</v>
      </c>
      <c r="N7" s="579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</row>
    <row r="8" spans="1:50" s="3" customFormat="1" ht="23.25">
      <c r="A8" s="568"/>
      <c r="B8" s="571"/>
      <c r="C8" s="574"/>
      <c r="D8" s="574"/>
      <c r="E8" s="577"/>
      <c r="F8" s="272"/>
      <c r="G8" s="244"/>
      <c r="H8" s="245"/>
      <c r="I8" s="574"/>
      <c r="J8" s="574"/>
      <c r="K8" s="574"/>
      <c r="L8" s="574"/>
      <c r="M8" s="580"/>
      <c r="N8" s="580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</row>
    <row r="9" spans="1:50" s="3" customFormat="1" ht="23.25">
      <c r="A9" s="290" t="s">
        <v>926</v>
      </c>
      <c r="B9" s="291"/>
      <c r="C9" s="290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</row>
    <row r="10" spans="1:50" s="3" customFormat="1" ht="30" customHeight="1">
      <c r="A10" s="224" t="s">
        <v>87</v>
      </c>
      <c r="B10" s="229" t="s">
        <v>220</v>
      </c>
      <c r="C10" s="293" t="s">
        <v>1437</v>
      </c>
      <c r="D10" s="294" t="s">
        <v>1438</v>
      </c>
      <c r="E10" s="295">
        <v>3900300385168</v>
      </c>
      <c r="F10" s="226">
        <v>54</v>
      </c>
      <c r="G10" s="226" t="s">
        <v>55</v>
      </c>
      <c r="H10" s="226">
        <v>21</v>
      </c>
      <c r="I10" s="226" t="s">
        <v>1439</v>
      </c>
      <c r="J10" s="227" t="s">
        <v>1440</v>
      </c>
      <c r="K10" s="226" t="s">
        <v>1358</v>
      </c>
      <c r="L10" s="226" t="s">
        <v>47</v>
      </c>
      <c r="M10" s="296" t="s">
        <v>479</v>
      </c>
      <c r="N10" s="297">
        <v>890975599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</row>
    <row r="11" spans="1:50" s="3" customFormat="1" ht="24" customHeight="1">
      <c r="A11" s="224" t="s">
        <v>94</v>
      </c>
      <c r="B11" s="229" t="s">
        <v>220</v>
      </c>
      <c r="C11" s="293" t="s">
        <v>1441</v>
      </c>
      <c r="D11" s="294" t="s">
        <v>18</v>
      </c>
      <c r="E11" s="295">
        <v>3960400035754</v>
      </c>
      <c r="F11" s="226">
        <v>51</v>
      </c>
      <c r="G11" s="226" t="s">
        <v>55</v>
      </c>
      <c r="H11" s="226">
        <v>28</v>
      </c>
      <c r="I11" s="226" t="s">
        <v>1439</v>
      </c>
      <c r="J11" s="227" t="s">
        <v>1440</v>
      </c>
      <c r="K11" s="226" t="s">
        <v>1358</v>
      </c>
      <c r="L11" s="226" t="s">
        <v>47</v>
      </c>
      <c r="M11" s="296" t="s">
        <v>479</v>
      </c>
      <c r="N11" s="297">
        <v>862855708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</row>
    <row r="12" spans="1:50" s="3" customFormat="1" ht="22.5" customHeight="1">
      <c r="A12" s="224" t="s">
        <v>98</v>
      </c>
      <c r="B12" s="229" t="s">
        <v>220</v>
      </c>
      <c r="C12" s="293" t="s">
        <v>1442</v>
      </c>
      <c r="D12" s="294" t="s">
        <v>1443</v>
      </c>
      <c r="E12" s="295">
        <v>1969900071395</v>
      </c>
      <c r="F12" s="226">
        <v>27</v>
      </c>
      <c r="G12" s="226" t="s">
        <v>55</v>
      </c>
      <c r="H12" s="226">
        <v>6</v>
      </c>
      <c r="I12" s="226" t="s">
        <v>1444</v>
      </c>
      <c r="J12" s="227" t="s">
        <v>1445</v>
      </c>
      <c r="K12" s="226" t="s">
        <v>1358</v>
      </c>
      <c r="L12" s="226" t="s">
        <v>47</v>
      </c>
      <c r="M12" s="296" t="s">
        <v>479</v>
      </c>
      <c r="N12" s="297">
        <v>873414565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</row>
    <row r="13" spans="1:50" s="3" customFormat="1" ht="24">
      <c r="A13" s="224" t="s">
        <v>104</v>
      </c>
      <c r="B13" s="229" t="s">
        <v>220</v>
      </c>
      <c r="C13" s="293" t="s">
        <v>1446</v>
      </c>
      <c r="D13" s="294" t="s">
        <v>1361</v>
      </c>
      <c r="E13" s="295">
        <v>3960300167942</v>
      </c>
      <c r="F13" s="226">
        <v>35</v>
      </c>
      <c r="G13" s="226" t="s">
        <v>56</v>
      </c>
      <c r="H13" s="226">
        <v>8</v>
      </c>
      <c r="I13" s="226" t="s">
        <v>75</v>
      </c>
      <c r="J13" s="227" t="s">
        <v>1447</v>
      </c>
      <c r="K13" s="226" t="s">
        <v>75</v>
      </c>
      <c r="L13" s="226" t="s">
        <v>206</v>
      </c>
      <c r="M13" s="296" t="s">
        <v>479</v>
      </c>
      <c r="N13" s="297">
        <v>858963497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</row>
    <row r="14" spans="1:50" s="3" customFormat="1" ht="24">
      <c r="A14" s="224" t="s">
        <v>111</v>
      </c>
      <c r="B14" s="229" t="s">
        <v>220</v>
      </c>
      <c r="C14" s="293" t="s">
        <v>1448</v>
      </c>
      <c r="D14" s="294" t="s">
        <v>1361</v>
      </c>
      <c r="E14" s="295">
        <v>3960300149162</v>
      </c>
      <c r="F14" s="226">
        <v>33</v>
      </c>
      <c r="G14" s="226" t="s">
        <v>56</v>
      </c>
      <c r="H14" s="226">
        <v>7</v>
      </c>
      <c r="I14" s="226" t="s">
        <v>1449</v>
      </c>
      <c r="J14" s="227" t="s">
        <v>1450</v>
      </c>
      <c r="K14" s="226" t="s">
        <v>502</v>
      </c>
      <c r="L14" s="226" t="s">
        <v>206</v>
      </c>
      <c r="M14" s="296" t="s">
        <v>479</v>
      </c>
      <c r="N14" s="297">
        <v>810974959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</row>
    <row r="15" spans="1:50" s="3" customFormat="1" ht="24">
      <c r="A15" s="224" t="s">
        <v>219</v>
      </c>
      <c r="B15" s="229" t="s">
        <v>220</v>
      </c>
      <c r="C15" s="293" t="s">
        <v>1451</v>
      </c>
      <c r="D15" s="294" t="s">
        <v>1361</v>
      </c>
      <c r="E15" s="295">
        <v>1960100019021</v>
      </c>
      <c r="F15" s="226">
        <v>28</v>
      </c>
      <c r="G15" s="226" t="s">
        <v>56</v>
      </c>
      <c r="H15" s="226">
        <v>6</v>
      </c>
      <c r="I15" s="226" t="s">
        <v>75</v>
      </c>
      <c r="J15" s="227" t="s">
        <v>1447</v>
      </c>
      <c r="K15" s="226" t="s">
        <v>75</v>
      </c>
      <c r="L15" s="226" t="s">
        <v>206</v>
      </c>
      <c r="M15" s="296" t="s">
        <v>479</v>
      </c>
      <c r="N15" s="297">
        <v>872853658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</row>
    <row r="16" spans="1:50" s="3" customFormat="1" ht="34.5" customHeight="1">
      <c r="A16" s="224" t="s">
        <v>225</v>
      </c>
      <c r="B16" s="229" t="s">
        <v>220</v>
      </c>
      <c r="C16" s="293" t="s">
        <v>1452</v>
      </c>
      <c r="D16" s="294" t="s">
        <v>1361</v>
      </c>
      <c r="E16" s="295">
        <v>2960300003445</v>
      </c>
      <c r="F16" s="226">
        <v>35</v>
      </c>
      <c r="G16" s="226" t="s">
        <v>56</v>
      </c>
      <c r="H16" s="226">
        <v>8</v>
      </c>
      <c r="I16" s="226" t="s">
        <v>75</v>
      </c>
      <c r="J16" s="227" t="s">
        <v>1447</v>
      </c>
      <c r="K16" s="226" t="s">
        <v>75</v>
      </c>
      <c r="L16" s="226" t="s">
        <v>206</v>
      </c>
      <c r="M16" s="296" t="s">
        <v>479</v>
      </c>
      <c r="N16" s="297">
        <v>858983453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</row>
    <row r="17" spans="1:50" s="3" customFormat="1" ht="27.75" customHeight="1">
      <c r="A17" s="224" t="s">
        <v>428</v>
      </c>
      <c r="B17" s="229" t="s">
        <v>220</v>
      </c>
      <c r="C17" s="293" t="s">
        <v>1453</v>
      </c>
      <c r="D17" s="294" t="s">
        <v>1361</v>
      </c>
      <c r="E17" s="295">
        <v>3960300036783</v>
      </c>
      <c r="F17" s="226">
        <v>35</v>
      </c>
      <c r="G17" s="226" t="s">
        <v>56</v>
      </c>
      <c r="H17" s="226">
        <v>10</v>
      </c>
      <c r="I17" s="226" t="s">
        <v>517</v>
      </c>
      <c r="J17" s="227" t="s">
        <v>1447</v>
      </c>
      <c r="K17" s="227" t="s">
        <v>770</v>
      </c>
      <c r="L17" s="226" t="s">
        <v>206</v>
      </c>
      <c r="M17" s="296" t="s">
        <v>479</v>
      </c>
      <c r="N17" s="297">
        <v>849689420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</row>
    <row r="18" spans="1:50" s="3" customFormat="1" ht="24">
      <c r="A18" s="224" t="s">
        <v>429</v>
      </c>
      <c r="B18" s="229" t="s">
        <v>220</v>
      </c>
      <c r="C18" s="293" t="s">
        <v>1454</v>
      </c>
      <c r="D18" s="294" t="s">
        <v>1361</v>
      </c>
      <c r="E18" s="295">
        <v>3960400275992</v>
      </c>
      <c r="F18" s="226">
        <v>32</v>
      </c>
      <c r="G18" s="226" t="s">
        <v>56</v>
      </c>
      <c r="H18" s="226">
        <v>3</v>
      </c>
      <c r="I18" s="226" t="s">
        <v>517</v>
      </c>
      <c r="J18" s="227" t="s">
        <v>1447</v>
      </c>
      <c r="K18" s="227" t="s">
        <v>533</v>
      </c>
      <c r="L18" s="226" t="s">
        <v>206</v>
      </c>
      <c r="M18" s="296" t="s">
        <v>479</v>
      </c>
      <c r="N18" s="297">
        <v>872891099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</row>
    <row r="19" spans="1:14" s="3" customFormat="1" ht="27.75" customHeight="1">
      <c r="A19" s="224" t="s">
        <v>430</v>
      </c>
      <c r="B19" s="229" t="s">
        <v>220</v>
      </c>
      <c r="C19" s="293" t="s">
        <v>1455</v>
      </c>
      <c r="D19" s="294" t="s">
        <v>1361</v>
      </c>
      <c r="E19" s="295">
        <v>1960400005336</v>
      </c>
      <c r="F19" s="226">
        <v>29</v>
      </c>
      <c r="G19" s="226" t="s">
        <v>56</v>
      </c>
      <c r="H19" s="226">
        <v>6</v>
      </c>
      <c r="I19" s="226" t="s">
        <v>75</v>
      </c>
      <c r="J19" s="227" t="s">
        <v>1306</v>
      </c>
      <c r="K19" s="227" t="s">
        <v>731</v>
      </c>
      <c r="L19" s="226" t="s">
        <v>206</v>
      </c>
      <c r="M19" s="296" t="s">
        <v>479</v>
      </c>
      <c r="N19" s="297">
        <v>895970553</v>
      </c>
    </row>
    <row r="20" spans="1:14" s="3" customFormat="1" ht="35.25" customHeight="1">
      <c r="A20" s="224" t="s">
        <v>431</v>
      </c>
      <c r="B20" s="229" t="s">
        <v>220</v>
      </c>
      <c r="C20" s="293" t="s">
        <v>1456</v>
      </c>
      <c r="D20" s="294" t="s">
        <v>1361</v>
      </c>
      <c r="E20" s="295">
        <v>1960500108820</v>
      </c>
      <c r="F20" s="226">
        <v>26</v>
      </c>
      <c r="G20" s="226" t="s">
        <v>56</v>
      </c>
      <c r="H20" s="226">
        <v>1</v>
      </c>
      <c r="I20" s="226" t="s">
        <v>1449</v>
      </c>
      <c r="J20" s="226" t="s">
        <v>1457</v>
      </c>
      <c r="K20" s="226" t="s">
        <v>206</v>
      </c>
      <c r="L20" s="226" t="s">
        <v>206</v>
      </c>
      <c r="M20" s="296" t="s">
        <v>479</v>
      </c>
      <c r="N20" s="297">
        <v>899794104</v>
      </c>
    </row>
    <row r="21" spans="1:14" s="3" customFormat="1" ht="35.25" customHeight="1">
      <c r="A21" s="224" t="s">
        <v>432</v>
      </c>
      <c r="B21" s="229" t="s">
        <v>220</v>
      </c>
      <c r="C21" s="293" t="s">
        <v>1458</v>
      </c>
      <c r="D21" s="294" t="s">
        <v>1361</v>
      </c>
      <c r="E21" s="295">
        <v>2960500014301</v>
      </c>
      <c r="F21" s="226">
        <v>29</v>
      </c>
      <c r="G21" s="226" t="s">
        <v>56</v>
      </c>
      <c r="H21" s="226">
        <v>1</v>
      </c>
      <c r="I21" s="226" t="s">
        <v>1449</v>
      </c>
      <c r="J21" s="226" t="s">
        <v>1457</v>
      </c>
      <c r="K21" s="226" t="s">
        <v>206</v>
      </c>
      <c r="L21" s="226" t="s">
        <v>206</v>
      </c>
      <c r="M21" s="296" t="s">
        <v>479</v>
      </c>
      <c r="N21" s="297">
        <v>800354590</v>
      </c>
    </row>
    <row r="22" spans="1:14" s="3" customFormat="1" ht="24">
      <c r="A22" s="224" t="s">
        <v>433</v>
      </c>
      <c r="B22" s="229" t="s">
        <v>220</v>
      </c>
      <c r="C22" s="293" t="s">
        <v>1459</v>
      </c>
      <c r="D22" s="294" t="s">
        <v>1361</v>
      </c>
      <c r="E22" s="295">
        <v>3940700208590</v>
      </c>
      <c r="F22" s="226">
        <v>37</v>
      </c>
      <c r="G22" s="226" t="s">
        <v>56</v>
      </c>
      <c r="H22" s="226">
        <v>7</v>
      </c>
      <c r="I22" s="226" t="s">
        <v>1449</v>
      </c>
      <c r="J22" s="226" t="s">
        <v>1447</v>
      </c>
      <c r="K22" s="227" t="s">
        <v>529</v>
      </c>
      <c r="L22" s="226" t="s">
        <v>206</v>
      </c>
      <c r="M22" s="296" t="s">
        <v>479</v>
      </c>
      <c r="N22" s="297">
        <v>822674465</v>
      </c>
    </row>
    <row r="23" spans="1:14" s="3" customFormat="1" ht="24">
      <c r="A23" s="224" t="s">
        <v>434</v>
      </c>
      <c r="B23" s="229" t="s">
        <v>220</v>
      </c>
      <c r="C23" s="293" t="s">
        <v>1460</v>
      </c>
      <c r="D23" s="294" t="s">
        <v>1361</v>
      </c>
      <c r="E23" s="295">
        <v>1960400033089</v>
      </c>
      <c r="F23" s="226">
        <v>27</v>
      </c>
      <c r="G23" s="226" t="s">
        <v>56</v>
      </c>
      <c r="H23" s="226">
        <v>2</v>
      </c>
      <c r="I23" s="226" t="s">
        <v>517</v>
      </c>
      <c r="J23" s="227" t="s">
        <v>1306</v>
      </c>
      <c r="K23" s="227" t="s">
        <v>1461</v>
      </c>
      <c r="L23" s="226" t="s">
        <v>206</v>
      </c>
      <c r="M23" s="296" t="s">
        <v>479</v>
      </c>
      <c r="N23" s="297">
        <v>852209261</v>
      </c>
    </row>
    <row r="24" spans="1:14" s="3" customFormat="1" ht="24">
      <c r="A24" s="224" t="s">
        <v>435</v>
      </c>
      <c r="B24" s="229" t="s">
        <v>220</v>
      </c>
      <c r="C24" s="293" t="s">
        <v>1462</v>
      </c>
      <c r="D24" s="294" t="s">
        <v>1361</v>
      </c>
      <c r="E24" s="295">
        <v>1960400035880</v>
      </c>
      <c r="F24" s="226">
        <v>26</v>
      </c>
      <c r="G24" s="226" t="s">
        <v>56</v>
      </c>
      <c r="H24" s="226">
        <v>2</v>
      </c>
      <c r="I24" s="226" t="s">
        <v>517</v>
      </c>
      <c r="J24" s="227" t="s">
        <v>1447</v>
      </c>
      <c r="K24" s="226" t="s">
        <v>1463</v>
      </c>
      <c r="L24" s="226" t="s">
        <v>206</v>
      </c>
      <c r="M24" s="296" t="s">
        <v>479</v>
      </c>
      <c r="N24" s="297">
        <v>841971949</v>
      </c>
    </row>
    <row r="25" spans="1:14" s="3" customFormat="1" ht="24">
      <c r="A25" s="224" t="s">
        <v>436</v>
      </c>
      <c r="B25" s="229" t="s">
        <v>220</v>
      </c>
      <c r="C25" s="293" t="s">
        <v>1464</v>
      </c>
      <c r="D25" s="294" t="s">
        <v>1465</v>
      </c>
      <c r="E25" s="295">
        <v>3950100478189</v>
      </c>
      <c r="F25" s="226">
        <v>32</v>
      </c>
      <c r="G25" s="226" t="s">
        <v>56</v>
      </c>
      <c r="H25" s="226">
        <v>3</v>
      </c>
      <c r="I25" s="226" t="s">
        <v>1162</v>
      </c>
      <c r="J25" s="227" t="s">
        <v>1466</v>
      </c>
      <c r="K25" s="227" t="s">
        <v>1467</v>
      </c>
      <c r="L25" s="226" t="s">
        <v>206</v>
      </c>
      <c r="M25" s="296" t="s">
        <v>479</v>
      </c>
      <c r="N25" s="297">
        <v>848579945</v>
      </c>
    </row>
    <row r="26" spans="1:14" s="3" customFormat="1" ht="24">
      <c r="A26" s="224" t="s">
        <v>437</v>
      </c>
      <c r="B26" s="229" t="s">
        <v>220</v>
      </c>
      <c r="C26" s="293" t="s">
        <v>1468</v>
      </c>
      <c r="D26" s="294" t="s">
        <v>1465</v>
      </c>
      <c r="E26" s="295">
        <v>1960500101485</v>
      </c>
      <c r="F26" s="226">
        <v>26</v>
      </c>
      <c r="G26" s="226" t="s">
        <v>56</v>
      </c>
      <c r="H26" s="226">
        <v>1</v>
      </c>
      <c r="I26" s="226" t="s">
        <v>517</v>
      </c>
      <c r="J26" s="226" t="s">
        <v>1457</v>
      </c>
      <c r="K26" s="227" t="s">
        <v>684</v>
      </c>
      <c r="L26" s="226" t="s">
        <v>206</v>
      </c>
      <c r="M26" s="296" t="s">
        <v>479</v>
      </c>
      <c r="N26" s="297">
        <v>856281905</v>
      </c>
    </row>
    <row r="27" spans="1:14" s="3" customFormat="1" ht="24">
      <c r="A27" s="224" t="s">
        <v>438</v>
      </c>
      <c r="B27" s="229" t="s">
        <v>220</v>
      </c>
      <c r="C27" s="293" t="s">
        <v>1469</v>
      </c>
      <c r="D27" s="294" t="s">
        <v>1465</v>
      </c>
      <c r="E27" s="295">
        <v>1960400042428</v>
      </c>
      <c r="F27" s="226">
        <v>25</v>
      </c>
      <c r="G27" s="226" t="s">
        <v>56</v>
      </c>
      <c r="H27" s="226">
        <v>1</v>
      </c>
      <c r="I27" s="226" t="s">
        <v>41</v>
      </c>
      <c r="J27" s="227" t="s">
        <v>1470</v>
      </c>
      <c r="K27" s="226" t="s">
        <v>41</v>
      </c>
      <c r="L27" s="226" t="s">
        <v>206</v>
      </c>
      <c r="M27" s="296" t="s">
        <v>479</v>
      </c>
      <c r="N27" s="297">
        <v>895962477</v>
      </c>
    </row>
    <row r="28" spans="1:14" s="3" customFormat="1" ht="31.5" customHeight="1">
      <c r="A28" s="224" t="s">
        <v>439</v>
      </c>
      <c r="B28" s="229" t="s">
        <v>220</v>
      </c>
      <c r="C28" s="293" t="s">
        <v>1471</v>
      </c>
      <c r="D28" s="294" t="s">
        <v>1465</v>
      </c>
      <c r="E28" s="295">
        <v>1960400049058</v>
      </c>
      <c r="F28" s="226">
        <v>34</v>
      </c>
      <c r="G28" s="226" t="s">
        <v>56</v>
      </c>
      <c r="H28" s="226">
        <v>2</v>
      </c>
      <c r="I28" s="226" t="s">
        <v>1162</v>
      </c>
      <c r="J28" s="226" t="s">
        <v>1472</v>
      </c>
      <c r="K28" s="226" t="s">
        <v>206</v>
      </c>
      <c r="L28" s="226" t="s">
        <v>206</v>
      </c>
      <c r="M28" s="296" t="s">
        <v>479</v>
      </c>
      <c r="N28" s="297">
        <v>883913925</v>
      </c>
    </row>
    <row r="29" spans="1:14" s="3" customFormat="1" ht="24">
      <c r="A29" s="224" t="s">
        <v>440</v>
      </c>
      <c r="B29" s="229" t="s">
        <v>220</v>
      </c>
      <c r="C29" s="293" t="s">
        <v>1473</v>
      </c>
      <c r="D29" s="294" t="s">
        <v>1465</v>
      </c>
      <c r="E29" s="295">
        <v>3960300171915</v>
      </c>
      <c r="F29" s="226">
        <v>33</v>
      </c>
      <c r="G29" s="226" t="s">
        <v>56</v>
      </c>
      <c r="H29" s="226">
        <v>2</v>
      </c>
      <c r="I29" s="226" t="s">
        <v>1162</v>
      </c>
      <c r="J29" s="226" t="s">
        <v>1474</v>
      </c>
      <c r="K29" s="226" t="s">
        <v>1475</v>
      </c>
      <c r="L29" s="226" t="s">
        <v>206</v>
      </c>
      <c r="M29" s="296" t="s">
        <v>479</v>
      </c>
      <c r="N29" s="297">
        <v>862854594</v>
      </c>
    </row>
    <row r="30" spans="1:14" s="3" customFormat="1" ht="24">
      <c r="A30" s="224" t="s">
        <v>441</v>
      </c>
      <c r="B30" s="229" t="s">
        <v>220</v>
      </c>
      <c r="C30" s="293" t="s">
        <v>1476</v>
      </c>
      <c r="D30" s="294" t="s">
        <v>1465</v>
      </c>
      <c r="E30" s="295">
        <v>2960500031655</v>
      </c>
      <c r="F30" s="226">
        <v>28</v>
      </c>
      <c r="G30" s="226" t="s">
        <v>56</v>
      </c>
      <c r="H30" s="226">
        <v>1</v>
      </c>
      <c r="I30" s="226" t="s">
        <v>517</v>
      </c>
      <c r="J30" s="226" t="s">
        <v>1477</v>
      </c>
      <c r="K30" s="226" t="s">
        <v>1478</v>
      </c>
      <c r="L30" s="226" t="s">
        <v>206</v>
      </c>
      <c r="M30" s="296" t="s">
        <v>479</v>
      </c>
      <c r="N30" s="297">
        <v>879681767</v>
      </c>
    </row>
    <row r="31" spans="1:14" ht="24">
      <c r="A31" s="224" t="s">
        <v>442</v>
      </c>
      <c r="B31" s="229" t="s">
        <v>220</v>
      </c>
      <c r="C31" s="293" t="s">
        <v>1479</v>
      </c>
      <c r="D31" s="294" t="s">
        <v>1465</v>
      </c>
      <c r="E31" s="295">
        <v>1960100080057</v>
      </c>
      <c r="F31" s="226">
        <v>24</v>
      </c>
      <c r="G31" s="226" t="s">
        <v>56</v>
      </c>
      <c r="H31" s="226">
        <v>1</v>
      </c>
      <c r="I31" s="226" t="s">
        <v>517</v>
      </c>
      <c r="J31" s="226" t="s">
        <v>1480</v>
      </c>
      <c r="K31" s="226" t="s">
        <v>1463</v>
      </c>
      <c r="L31" s="226" t="s">
        <v>206</v>
      </c>
      <c r="M31" s="296" t="s">
        <v>479</v>
      </c>
      <c r="N31" s="297">
        <v>807132549</v>
      </c>
    </row>
    <row r="32" spans="1:14" ht="30" customHeight="1">
      <c r="A32" s="224" t="s">
        <v>443</v>
      </c>
      <c r="B32" s="229" t="s">
        <v>220</v>
      </c>
      <c r="C32" s="293" t="s">
        <v>1481</v>
      </c>
      <c r="D32" s="294" t="s">
        <v>1465</v>
      </c>
      <c r="E32" s="295">
        <v>1960500163154</v>
      </c>
      <c r="F32" s="226">
        <v>23</v>
      </c>
      <c r="G32" s="226" t="s">
        <v>56</v>
      </c>
      <c r="H32" s="226" t="s">
        <v>189</v>
      </c>
      <c r="I32" s="226" t="s">
        <v>1449</v>
      </c>
      <c r="J32" s="226" t="s">
        <v>1447</v>
      </c>
      <c r="K32" s="226" t="s">
        <v>206</v>
      </c>
      <c r="L32" s="226" t="s">
        <v>206</v>
      </c>
      <c r="M32" s="296" t="s">
        <v>479</v>
      </c>
      <c r="N32" s="297">
        <v>807158597</v>
      </c>
    </row>
    <row r="33" spans="1:14" ht="24">
      <c r="A33" s="224" t="s">
        <v>444</v>
      </c>
      <c r="B33" s="229" t="s">
        <v>220</v>
      </c>
      <c r="C33" s="293" t="s">
        <v>1482</v>
      </c>
      <c r="D33" s="294" t="s">
        <v>1465</v>
      </c>
      <c r="E33" s="295">
        <v>3960400017624</v>
      </c>
      <c r="F33" s="226">
        <v>30</v>
      </c>
      <c r="G33" s="226" t="s">
        <v>56</v>
      </c>
      <c r="H33" s="226">
        <v>2</v>
      </c>
      <c r="I33" s="226" t="s">
        <v>41</v>
      </c>
      <c r="J33" s="226" t="s">
        <v>1483</v>
      </c>
      <c r="K33" s="226" t="s">
        <v>41</v>
      </c>
      <c r="L33" s="226" t="s">
        <v>206</v>
      </c>
      <c r="M33" s="296" t="s">
        <v>479</v>
      </c>
      <c r="N33" s="297">
        <v>883920399</v>
      </c>
    </row>
    <row r="34" spans="1:14" ht="24">
      <c r="A34" s="224" t="s">
        <v>445</v>
      </c>
      <c r="B34" s="229" t="s">
        <v>220</v>
      </c>
      <c r="C34" s="293" t="s">
        <v>1484</v>
      </c>
      <c r="D34" s="294" t="s">
        <v>1465</v>
      </c>
      <c r="E34" s="295">
        <v>3960400192892</v>
      </c>
      <c r="F34" s="226">
        <v>31</v>
      </c>
      <c r="G34" s="226" t="s">
        <v>56</v>
      </c>
      <c r="H34" s="226">
        <v>2</v>
      </c>
      <c r="I34" s="226" t="s">
        <v>1162</v>
      </c>
      <c r="J34" s="226" t="s">
        <v>1466</v>
      </c>
      <c r="K34" s="226" t="s">
        <v>731</v>
      </c>
      <c r="L34" s="226" t="s">
        <v>206</v>
      </c>
      <c r="M34" s="296" t="s">
        <v>479</v>
      </c>
      <c r="N34" s="297">
        <v>895864734</v>
      </c>
    </row>
    <row r="35" spans="1:14" ht="30" customHeight="1">
      <c r="A35" s="224" t="s">
        <v>446</v>
      </c>
      <c r="B35" s="229" t="s">
        <v>220</v>
      </c>
      <c r="C35" s="293" t="s">
        <v>1485</v>
      </c>
      <c r="D35" s="226" t="s">
        <v>1068</v>
      </c>
      <c r="E35" s="295">
        <v>1960400041600</v>
      </c>
      <c r="F35" s="226">
        <v>25</v>
      </c>
      <c r="G35" s="226" t="s">
        <v>56</v>
      </c>
      <c r="H35" s="226">
        <v>1</v>
      </c>
      <c r="I35" s="226" t="s">
        <v>1162</v>
      </c>
      <c r="J35" s="226" t="s">
        <v>1472</v>
      </c>
      <c r="K35" s="226" t="s">
        <v>206</v>
      </c>
      <c r="L35" s="226" t="s">
        <v>206</v>
      </c>
      <c r="M35" s="296" t="s">
        <v>479</v>
      </c>
      <c r="N35" s="297">
        <v>866957086</v>
      </c>
    </row>
    <row r="36" spans="1:14" ht="24">
      <c r="A36" s="224" t="s">
        <v>447</v>
      </c>
      <c r="B36" s="229" t="s">
        <v>220</v>
      </c>
      <c r="C36" s="293" t="s">
        <v>1486</v>
      </c>
      <c r="D36" s="226" t="s">
        <v>1068</v>
      </c>
      <c r="E36" s="295">
        <v>1960400011611</v>
      </c>
      <c r="F36" s="226">
        <v>28</v>
      </c>
      <c r="G36" s="226" t="s">
        <v>56</v>
      </c>
      <c r="H36" s="226">
        <v>1</v>
      </c>
      <c r="I36" s="226" t="s">
        <v>517</v>
      </c>
      <c r="J36" s="226" t="s">
        <v>1487</v>
      </c>
      <c r="K36" s="226" t="s">
        <v>41</v>
      </c>
      <c r="L36" s="226" t="s">
        <v>206</v>
      </c>
      <c r="M36" s="296" t="s">
        <v>479</v>
      </c>
      <c r="N36" s="297">
        <v>821358162</v>
      </c>
    </row>
    <row r="37" spans="1:14" ht="32.25" customHeight="1">
      <c r="A37" s="224" t="s">
        <v>448</v>
      </c>
      <c r="B37" s="229" t="s">
        <v>220</v>
      </c>
      <c r="C37" s="293" t="s">
        <v>1488</v>
      </c>
      <c r="D37" s="226" t="s">
        <v>1068</v>
      </c>
      <c r="E37" s="295">
        <v>1969900133358</v>
      </c>
      <c r="F37" s="226">
        <v>22</v>
      </c>
      <c r="G37" s="226" t="s">
        <v>56</v>
      </c>
      <c r="H37" s="226">
        <v>1</v>
      </c>
      <c r="I37" s="226" t="s">
        <v>1162</v>
      </c>
      <c r="J37" s="226" t="s">
        <v>1472</v>
      </c>
      <c r="K37" s="226" t="s">
        <v>206</v>
      </c>
      <c r="L37" s="226" t="s">
        <v>206</v>
      </c>
      <c r="M37" s="296" t="s">
        <v>479</v>
      </c>
      <c r="N37" s="297">
        <v>879819470</v>
      </c>
    </row>
    <row r="38" spans="1:14" ht="27" customHeight="1">
      <c r="A38" s="224" t="s">
        <v>449</v>
      </c>
      <c r="B38" s="229" t="s">
        <v>220</v>
      </c>
      <c r="C38" s="293" t="s">
        <v>1489</v>
      </c>
      <c r="D38" s="226" t="s">
        <v>1068</v>
      </c>
      <c r="E38" s="295">
        <v>1960500031967</v>
      </c>
      <c r="F38" s="226">
        <v>27</v>
      </c>
      <c r="G38" s="226" t="s">
        <v>56</v>
      </c>
      <c r="H38" s="226">
        <v>1</v>
      </c>
      <c r="I38" s="226" t="s">
        <v>1447</v>
      </c>
      <c r="J38" s="226" t="s">
        <v>206</v>
      </c>
      <c r="K38" s="226" t="s">
        <v>206</v>
      </c>
      <c r="L38" s="226" t="s">
        <v>206</v>
      </c>
      <c r="M38" s="296" t="s">
        <v>479</v>
      </c>
      <c r="N38" s="297">
        <v>828288835</v>
      </c>
    </row>
    <row r="39" spans="1:14" ht="24">
      <c r="A39" s="224" t="s">
        <v>450</v>
      </c>
      <c r="B39" s="229" t="s">
        <v>220</v>
      </c>
      <c r="C39" s="293" t="s">
        <v>1490</v>
      </c>
      <c r="D39" s="226" t="s">
        <v>1068</v>
      </c>
      <c r="E39" s="295">
        <v>2960500021951</v>
      </c>
      <c r="F39" s="226">
        <v>28</v>
      </c>
      <c r="G39" s="226" t="s">
        <v>56</v>
      </c>
      <c r="H39" s="226">
        <v>1</v>
      </c>
      <c r="I39" s="226" t="s">
        <v>41</v>
      </c>
      <c r="J39" s="226" t="s">
        <v>1491</v>
      </c>
      <c r="K39" s="226" t="s">
        <v>41</v>
      </c>
      <c r="L39" s="226" t="s">
        <v>206</v>
      </c>
      <c r="M39" s="296" t="s">
        <v>479</v>
      </c>
      <c r="N39" s="297">
        <v>807108653</v>
      </c>
    </row>
    <row r="40" spans="1:14" ht="24">
      <c r="A40" s="224" t="s">
        <v>451</v>
      </c>
      <c r="B40" s="229" t="s">
        <v>220</v>
      </c>
      <c r="C40" s="293" t="s">
        <v>1492</v>
      </c>
      <c r="D40" s="226" t="s">
        <v>1068</v>
      </c>
      <c r="E40" s="295">
        <v>1969800168397</v>
      </c>
      <c r="F40" s="226">
        <v>18</v>
      </c>
      <c r="G40" s="226" t="s">
        <v>56</v>
      </c>
      <c r="H40" s="226" t="s">
        <v>189</v>
      </c>
      <c r="I40" s="226" t="s">
        <v>38</v>
      </c>
      <c r="J40" s="226" t="s">
        <v>1491</v>
      </c>
      <c r="K40" s="226" t="s">
        <v>41</v>
      </c>
      <c r="L40" s="226" t="s">
        <v>206</v>
      </c>
      <c r="M40" s="296" t="s">
        <v>479</v>
      </c>
      <c r="N40" s="297">
        <v>883886751</v>
      </c>
    </row>
    <row r="41" spans="1:14" ht="24">
      <c r="A41" s="224" t="s">
        <v>615</v>
      </c>
      <c r="B41" s="229" t="s">
        <v>220</v>
      </c>
      <c r="C41" s="293" t="s">
        <v>1493</v>
      </c>
      <c r="D41" s="226" t="s">
        <v>1068</v>
      </c>
      <c r="E41" s="295">
        <v>1960500182795</v>
      </c>
      <c r="F41" s="226">
        <v>23</v>
      </c>
      <c r="G41" s="226" t="s">
        <v>56</v>
      </c>
      <c r="H41" s="226" t="s">
        <v>189</v>
      </c>
      <c r="I41" s="226" t="s">
        <v>517</v>
      </c>
      <c r="J41" s="226" t="s">
        <v>1457</v>
      </c>
      <c r="K41" s="226"/>
      <c r="L41" s="226" t="s">
        <v>206</v>
      </c>
      <c r="M41" s="296" t="s">
        <v>479</v>
      </c>
      <c r="N41" s="297">
        <v>810836229</v>
      </c>
    </row>
    <row r="42" spans="1:14" ht="24">
      <c r="A42" s="224" t="s">
        <v>617</v>
      </c>
      <c r="B42" s="229" t="s">
        <v>220</v>
      </c>
      <c r="C42" s="293" t="s">
        <v>1494</v>
      </c>
      <c r="D42" s="226" t="s">
        <v>1068</v>
      </c>
      <c r="E42" s="295">
        <v>1969900088972</v>
      </c>
      <c r="F42" s="226">
        <v>25</v>
      </c>
      <c r="G42" s="226" t="s">
        <v>56</v>
      </c>
      <c r="H42" s="226" t="s">
        <v>189</v>
      </c>
      <c r="I42" s="226" t="s">
        <v>41</v>
      </c>
      <c r="J42" s="226" t="s">
        <v>1495</v>
      </c>
      <c r="K42" s="226" t="s">
        <v>41</v>
      </c>
      <c r="L42" s="226" t="s">
        <v>206</v>
      </c>
      <c r="M42" s="296" t="s">
        <v>479</v>
      </c>
      <c r="N42" s="297">
        <v>822645868</v>
      </c>
    </row>
    <row r="43" spans="1:14" ht="24">
      <c r="A43" s="224" t="s">
        <v>619</v>
      </c>
      <c r="B43" s="229" t="s">
        <v>220</v>
      </c>
      <c r="C43" s="293" t="s">
        <v>1496</v>
      </c>
      <c r="D43" s="226" t="s">
        <v>1068</v>
      </c>
      <c r="E43" s="295"/>
      <c r="F43" s="226"/>
      <c r="G43" s="226" t="s">
        <v>56</v>
      </c>
      <c r="H43" s="226" t="s">
        <v>189</v>
      </c>
      <c r="I43" s="226" t="s">
        <v>41</v>
      </c>
      <c r="J43" s="226" t="s">
        <v>1483</v>
      </c>
      <c r="K43" s="226" t="s">
        <v>41</v>
      </c>
      <c r="L43" s="226" t="s">
        <v>206</v>
      </c>
      <c r="M43" s="296" t="s">
        <v>479</v>
      </c>
      <c r="N43" s="297">
        <v>836583924</v>
      </c>
    </row>
    <row r="44" spans="1:14" ht="24">
      <c r="A44" s="224" t="s">
        <v>622</v>
      </c>
      <c r="B44" s="229" t="s">
        <v>220</v>
      </c>
      <c r="C44" s="293" t="s">
        <v>1497</v>
      </c>
      <c r="D44" s="226" t="s">
        <v>1068</v>
      </c>
      <c r="E44" s="295">
        <v>1960400037335</v>
      </c>
      <c r="F44" s="226">
        <v>26</v>
      </c>
      <c r="G44" s="226" t="s">
        <v>56</v>
      </c>
      <c r="H44" s="226" t="s">
        <v>189</v>
      </c>
      <c r="I44" s="226" t="s">
        <v>41</v>
      </c>
      <c r="J44" s="226" t="s">
        <v>1498</v>
      </c>
      <c r="K44" s="226" t="s">
        <v>38</v>
      </c>
      <c r="L44" s="226" t="s">
        <v>206</v>
      </c>
      <c r="M44" s="296" t="s">
        <v>479</v>
      </c>
      <c r="N44" s="297">
        <v>807134616</v>
      </c>
    </row>
    <row r="45" spans="1:14" ht="24">
      <c r="A45" s="224" t="s">
        <v>626</v>
      </c>
      <c r="B45" s="229" t="s">
        <v>220</v>
      </c>
      <c r="C45" s="293" t="s">
        <v>1499</v>
      </c>
      <c r="D45" s="226" t="s">
        <v>1068</v>
      </c>
      <c r="E45" s="295">
        <v>1969900132513</v>
      </c>
      <c r="F45" s="226">
        <v>22</v>
      </c>
      <c r="G45" s="226" t="s">
        <v>56</v>
      </c>
      <c r="H45" s="226" t="s">
        <v>189</v>
      </c>
      <c r="I45" s="226" t="s">
        <v>41</v>
      </c>
      <c r="J45" s="226" t="s">
        <v>1491</v>
      </c>
      <c r="K45" s="226" t="s">
        <v>41</v>
      </c>
      <c r="L45" s="226" t="s">
        <v>206</v>
      </c>
      <c r="M45" s="296" t="s">
        <v>479</v>
      </c>
      <c r="N45" s="297">
        <v>872998762</v>
      </c>
    </row>
    <row r="46" spans="1:14" ht="24">
      <c r="A46" s="224" t="s">
        <v>629</v>
      </c>
      <c r="B46" s="229" t="s">
        <v>220</v>
      </c>
      <c r="C46" s="293" t="s">
        <v>1500</v>
      </c>
      <c r="D46" s="226" t="s">
        <v>1068</v>
      </c>
      <c r="E46" s="295">
        <v>1960400059134</v>
      </c>
      <c r="F46" s="226">
        <v>23</v>
      </c>
      <c r="G46" s="226" t="s">
        <v>56</v>
      </c>
      <c r="H46" s="226" t="s">
        <v>172</v>
      </c>
      <c r="I46" s="226" t="s">
        <v>1162</v>
      </c>
      <c r="J46" s="226" t="s">
        <v>1501</v>
      </c>
      <c r="K46" s="226" t="s">
        <v>1461</v>
      </c>
      <c r="L46" s="226" t="s">
        <v>206</v>
      </c>
      <c r="M46" s="296" t="s">
        <v>479</v>
      </c>
      <c r="N46" s="297">
        <v>883961584</v>
      </c>
    </row>
    <row r="47" spans="1:16" ht="21.75">
      <c r="A47" s="51">
        <v>1</v>
      </c>
      <c r="B47" s="39" t="s">
        <v>226</v>
      </c>
      <c r="C47" s="280" t="s">
        <v>1502</v>
      </c>
      <c r="D47" s="281" t="s">
        <v>1503</v>
      </c>
      <c r="E47" s="282">
        <v>1960400004488</v>
      </c>
      <c r="F47" s="282"/>
      <c r="G47" s="51" t="s">
        <v>56</v>
      </c>
      <c r="H47" s="51"/>
      <c r="I47" s="39" t="s">
        <v>517</v>
      </c>
      <c r="J47" s="39"/>
      <c r="K47" s="39"/>
      <c r="L47" s="39"/>
      <c r="M47" s="298" t="s">
        <v>1065</v>
      </c>
      <c r="N47" s="39" t="s">
        <v>1504</v>
      </c>
      <c r="O47" s="299"/>
      <c r="P47" s="300"/>
    </row>
    <row r="48" spans="1:16" ht="21.75">
      <c r="A48" s="51">
        <v>2</v>
      </c>
      <c r="B48" s="39" t="s">
        <v>226</v>
      </c>
      <c r="C48" s="280" t="s">
        <v>1505</v>
      </c>
      <c r="D48" s="281" t="s">
        <v>1506</v>
      </c>
      <c r="E48" s="282">
        <v>3969900255727</v>
      </c>
      <c r="F48" s="51">
        <v>34</v>
      </c>
      <c r="G48" s="51" t="s">
        <v>56</v>
      </c>
      <c r="H48" s="51"/>
      <c r="I48" s="39" t="s">
        <v>1507</v>
      </c>
      <c r="J48" s="39" t="s">
        <v>1508</v>
      </c>
      <c r="K48" s="39" t="s">
        <v>700</v>
      </c>
      <c r="L48" s="39" t="s">
        <v>700</v>
      </c>
      <c r="M48" s="298" t="s">
        <v>479</v>
      </c>
      <c r="N48" s="39" t="s">
        <v>48</v>
      </c>
      <c r="O48" s="299"/>
      <c r="P48" s="300"/>
    </row>
    <row r="49" spans="1:16" ht="21.75">
      <c r="A49" s="51">
        <v>3</v>
      </c>
      <c r="B49" s="39" t="s">
        <v>226</v>
      </c>
      <c r="C49" s="280" t="s">
        <v>1509</v>
      </c>
      <c r="D49" s="281" t="s">
        <v>1510</v>
      </c>
      <c r="E49" s="282">
        <v>3960600122251</v>
      </c>
      <c r="F49" s="51">
        <v>39</v>
      </c>
      <c r="G49" s="51" t="s">
        <v>56</v>
      </c>
      <c r="H49" s="51">
        <v>15</v>
      </c>
      <c r="I49" s="39" t="s">
        <v>1511</v>
      </c>
      <c r="J49" s="39" t="s">
        <v>1512</v>
      </c>
      <c r="K49" s="39" t="s">
        <v>1513</v>
      </c>
      <c r="L49" s="39" t="s">
        <v>1514</v>
      </c>
      <c r="M49" s="298" t="s">
        <v>1065</v>
      </c>
      <c r="N49" s="39" t="s">
        <v>48</v>
      </c>
      <c r="O49" s="299"/>
      <c r="P49" s="300"/>
    </row>
    <row r="50" spans="1:16" ht="21.75">
      <c r="A50" s="51">
        <v>4</v>
      </c>
      <c r="B50" s="39" t="s">
        <v>226</v>
      </c>
      <c r="C50" s="280" t="s">
        <v>1515</v>
      </c>
      <c r="D50" s="281" t="s">
        <v>1516</v>
      </c>
      <c r="E50" s="282">
        <v>3960400091259</v>
      </c>
      <c r="F50" s="51">
        <v>31</v>
      </c>
      <c r="G50" s="51" t="s">
        <v>56</v>
      </c>
      <c r="H50" s="51">
        <v>8</v>
      </c>
      <c r="I50" s="39" t="s">
        <v>517</v>
      </c>
      <c r="J50" s="39"/>
      <c r="K50" s="39"/>
      <c r="L50" s="39"/>
      <c r="M50" s="298" t="s">
        <v>1065</v>
      </c>
      <c r="N50" s="39" t="s">
        <v>48</v>
      </c>
      <c r="O50" s="299"/>
      <c r="P50" s="300"/>
    </row>
    <row r="51" spans="1:16" ht="21.75">
      <c r="A51" s="51">
        <v>5</v>
      </c>
      <c r="B51" s="39" t="s">
        <v>226</v>
      </c>
      <c r="C51" s="283" t="s">
        <v>1517</v>
      </c>
      <c r="D51" s="284" t="s">
        <v>1518</v>
      </c>
      <c r="E51" s="282">
        <v>3969900107744</v>
      </c>
      <c r="F51" s="51">
        <v>37</v>
      </c>
      <c r="G51" s="51" t="s">
        <v>56</v>
      </c>
      <c r="H51" s="51">
        <v>14</v>
      </c>
      <c r="I51" s="39" t="s">
        <v>1507</v>
      </c>
      <c r="J51" s="39" t="s">
        <v>1508</v>
      </c>
      <c r="K51" s="39" t="s">
        <v>934</v>
      </c>
      <c r="L51" s="39" t="s">
        <v>206</v>
      </c>
      <c r="M51" s="298" t="s">
        <v>479</v>
      </c>
      <c r="N51" s="39" t="s">
        <v>48</v>
      </c>
      <c r="O51" s="299"/>
      <c r="P51" s="300"/>
    </row>
    <row r="52" spans="1:16" ht="21.75">
      <c r="A52" s="51">
        <v>6</v>
      </c>
      <c r="B52" s="39" t="s">
        <v>226</v>
      </c>
      <c r="C52" s="280" t="s">
        <v>1519</v>
      </c>
      <c r="D52" s="281" t="s">
        <v>1520</v>
      </c>
      <c r="E52" s="282">
        <v>2960300011090</v>
      </c>
      <c r="F52" s="51">
        <v>33</v>
      </c>
      <c r="G52" s="51" t="s">
        <v>56</v>
      </c>
      <c r="H52" s="51">
        <v>6</v>
      </c>
      <c r="I52" s="39" t="s">
        <v>1507</v>
      </c>
      <c r="J52" s="39"/>
      <c r="K52" s="39" t="s">
        <v>22</v>
      </c>
      <c r="L52" s="39" t="s">
        <v>1514</v>
      </c>
      <c r="M52" s="298" t="s">
        <v>479</v>
      </c>
      <c r="N52" s="39" t="s">
        <v>48</v>
      </c>
      <c r="O52" s="299"/>
      <c r="P52" s="300"/>
    </row>
    <row r="53" spans="1:16" ht="21.75">
      <c r="A53" s="51">
        <v>7</v>
      </c>
      <c r="B53" s="39" t="s">
        <v>226</v>
      </c>
      <c r="C53" s="280" t="s">
        <v>1521</v>
      </c>
      <c r="D53" s="281" t="s">
        <v>1522</v>
      </c>
      <c r="E53" s="282">
        <v>5969900013533</v>
      </c>
      <c r="F53" s="51">
        <v>37</v>
      </c>
      <c r="G53" s="51" t="s">
        <v>56</v>
      </c>
      <c r="H53" s="51">
        <v>13</v>
      </c>
      <c r="I53" s="39" t="s">
        <v>1507</v>
      </c>
      <c r="J53" s="39"/>
      <c r="K53" s="39" t="s">
        <v>206</v>
      </c>
      <c r="L53" s="39" t="s">
        <v>1514</v>
      </c>
      <c r="M53" s="298" t="s">
        <v>479</v>
      </c>
      <c r="N53" s="39" t="s">
        <v>48</v>
      </c>
      <c r="O53" s="299"/>
      <c r="P53" s="300"/>
    </row>
    <row r="54" spans="1:16" ht="21.75">
      <c r="A54" s="51">
        <v>8</v>
      </c>
      <c r="B54" s="39" t="s">
        <v>226</v>
      </c>
      <c r="C54" s="280" t="s">
        <v>1523</v>
      </c>
      <c r="D54" s="281" t="s">
        <v>1524</v>
      </c>
      <c r="E54" s="282">
        <v>5960400017591</v>
      </c>
      <c r="F54" s="51">
        <v>29</v>
      </c>
      <c r="G54" s="51" t="s">
        <v>56</v>
      </c>
      <c r="H54" s="51">
        <v>6</v>
      </c>
      <c r="I54" s="39" t="s">
        <v>1507</v>
      </c>
      <c r="J54" s="39" t="s">
        <v>1525</v>
      </c>
      <c r="K54" s="39" t="s">
        <v>621</v>
      </c>
      <c r="L54" s="39" t="s">
        <v>621</v>
      </c>
      <c r="M54" s="298" t="s">
        <v>479</v>
      </c>
      <c r="N54" s="39" t="s">
        <v>48</v>
      </c>
      <c r="O54" s="299"/>
      <c r="P54" s="300"/>
    </row>
    <row r="55" spans="1:16" ht="21.75">
      <c r="A55" s="51">
        <v>9</v>
      </c>
      <c r="B55" s="39" t="s">
        <v>226</v>
      </c>
      <c r="C55" s="280" t="s">
        <v>1526</v>
      </c>
      <c r="D55" s="281" t="s">
        <v>1527</v>
      </c>
      <c r="E55" s="282">
        <v>3960400125761</v>
      </c>
      <c r="F55" s="51"/>
      <c r="G55" s="51" t="s">
        <v>56</v>
      </c>
      <c r="H55" s="51">
        <v>8</v>
      </c>
      <c r="I55" s="39"/>
      <c r="J55" s="39"/>
      <c r="K55" s="39"/>
      <c r="L55" s="39"/>
      <c r="M55" s="298" t="s">
        <v>1065</v>
      </c>
      <c r="N55" s="39" t="s">
        <v>48</v>
      </c>
      <c r="O55" s="299"/>
      <c r="P55" s="300"/>
    </row>
    <row r="56" spans="1:16" ht="21.75">
      <c r="A56" s="51">
        <v>10</v>
      </c>
      <c r="B56" s="39" t="s">
        <v>226</v>
      </c>
      <c r="C56" s="280" t="s">
        <v>1528</v>
      </c>
      <c r="D56" s="281" t="s">
        <v>1529</v>
      </c>
      <c r="E56" s="282"/>
      <c r="F56" s="51"/>
      <c r="G56" s="51" t="s">
        <v>56</v>
      </c>
      <c r="H56" s="51"/>
      <c r="I56" s="39"/>
      <c r="J56" s="39"/>
      <c r="K56" s="39"/>
      <c r="L56" s="39"/>
      <c r="M56" s="298"/>
      <c r="N56" s="39" t="s">
        <v>1530</v>
      </c>
      <c r="O56" s="299"/>
      <c r="P56" s="300"/>
    </row>
    <row r="57" spans="1:16" ht="21.75">
      <c r="A57" s="51">
        <v>11</v>
      </c>
      <c r="B57" s="39" t="s">
        <v>226</v>
      </c>
      <c r="C57" s="285" t="s">
        <v>1531</v>
      </c>
      <c r="D57" s="286" t="s">
        <v>1532</v>
      </c>
      <c r="E57" s="282">
        <v>3960400095561</v>
      </c>
      <c r="F57" s="51"/>
      <c r="G57" s="51" t="s">
        <v>56</v>
      </c>
      <c r="H57" s="51"/>
      <c r="I57" s="39"/>
      <c r="J57" s="39"/>
      <c r="K57" s="39"/>
      <c r="L57" s="39"/>
      <c r="M57" s="298" t="s">
        <v>479</v>
      </c>
      <c r="N57" s="39" t="s">
        <v>48</v>
      </c>
      <c r="O57" s="299"/>
      <c r="P57" s="300"/>
    </row>
    <row r="58" spans="1:16" ht="21.75">
      <c r="A58" s="51">
        <v>12</v>
      </c>
      <c r="B58" s="39" t="s">
        <v>226</v>
      </c>
      <c r="C58" s="280" t="s">
        <v>1533</v>
      </c>
      <c r="D58" s="281" t="s">
        <v>1534</v>
      </c>
      <c r="E58" s="282">
        <v>3960400213199</v>
      </c>
      <c r="F58" s="51"/>
      <c r="G58" s="51" t="s">
        <v>56</v>
      </c>
      <c r="H58" s="51"/>
      <c r="I58" s="39" t="s">
        <v>1507</v>
      </c>
      <c r="J58" s="39"/>
      <c r="K58" s="39" t="s">
        <v>545</v>
      </c>
      <c r="L58" s="39" t="s">
        <v>545</v>
      </c>
      <c r="M58" s="298" t="s">
        <v>479</v>
      </c>
      <c r="N58" s="39" t="s">
        <v>48</v>
      </c>
      <c r="O58" s="299"/>
      <c r="P58" s="300"/>
    </row>
    <row r="59" spans="1:16" ht="21.75">
      <c r="A59" s="51">
        <v>13</v>
      </c>
      <c r="B59" s="39" t="s">
        <v>226</v>
      </c>
      <c r="C59" s="280" t="s">
        <v>1535</v>
      </c>
      <c r="D59" s="281" t="s">
        <v>1536</v>
      </c>
      <c r="E59" s="282">
        <v>3960100147263</v>
      </c>
      <c r="F59" s="51"/>
      <c r="G59" s="51" t="s">
        <v>56</v>
      </c>
      <c r="H59" s="51">
        <v>11</v>
      </c>
      <c r="I59" s="39"/>
      <c r="J59" s="39"/>
      <c r="K59" s="39"/>
      <c r="L59" s="39"/>
      <c r="M59" s="298" t="s">
        <v>479</v>
      </c>
      <c r="N59" s="39" t="s">
        <v>48</v>
      </c>
      <c r="O59" s="299"/>
      <c r="P59" s="300"/>
    </row>
    <row r="60" spans="1:16" ht="21.75">
      <c r="A60" s="51">
        <v>14</v>
      </c>
      <c r="B60" s="39" t="s">
        <v>226</v>
      </c>
      <c r="C60" s="280" t="s">
        <v>1537</v>
      </c>
      <c r="D60" s="281" t="s">
        <v>1538</v>
      </c>
      <c r="E60" s="282">
        <v>9360400241141</v>
      </c>
      <c r="F60" s="51"/>
      <c r="G60" s="51" t="s">
        <v>56</v>
      </c>
      <c r="H60" s="51"/>
      <c r="I60" s="39"/>
      <c r="J60" s="39"/>
      <c r="K60" s="39"/>
      <c r="L60" s="39"/>
      <c r="M60" s="298"/>
      <c r="N60" s="39" t="s">
        <v>1530</v>
      </c>
      <c r="O60" s="299"/>
      <c r="P60" s="300"/>
    </row>
    <row r="61" spans="1:16" ht="21.75">
      <c r="A61" s="51">
        <v>15</v>
      </c>
      <c r="B61" s="39" t="s">
        <v>226</v>
      </c>
      <c r="C61" s="280" t="s">
        <v>1539</v>
      </c>
      <c r="D61" s="281" t="s">
        <v>1540</v>
      </c>
      <c r="E61" s="282">
        <v>3969900041230</v>
      </c>
      <c r="F61" s="51">
        <v>32</v>
      </c>
      <c r="G61" s="51" t="s">
        <v>56</v>
      </c>
      <c r="H61" s="51">
        <v>10</v>
      </c>
      <c r="I61" s="39" t="s">
        <v>1511</v>
      </c>
      <c r="J61" s="39"/>
      <c r="K61" s="39" t="s">
        <v>632</v>
      </c>
      <c r="L61" s="39" t="s">
        <v>1514</v>
      </c>
      <c r="M61" s="298" t="s">
        <v>479</v>
      </c>
      <c r="N61" s="39" t="s">
        <v>48</v>
      </c>
      <c r="O61" s="299"/>
      <c r="P61" s="300"/>
    </row>
    <row r="62" spans="1:16" ht="21.75">
      <c r="A62" s="51">
        <v>16</v>
      </c>
      <c r="B62" s="39" t="s">
        <v>226</v>
      </c>
      <c r="C62" s="280" t="s">
        <v>1541</v>
      </c>
      <c r="D62" s="281" t="s">
        <v>1542</v>
      </c>
      <c r="E62" s="282">
        <v>3960500276796</v>
      </c>
      <c r="F62" s="51"/>
      <c r="G62" s="51" t="s">
        <v>56</v>
      </c>
      <c r="H62" s="51"/>
      <c r="I62" s="39"/>
      <c r="J62" s="39"/>
      <c r="K62" s="39"/>
      <c r="L62" s="39"/>
      <c r="M62" s="298"/>
      <c r="N62" s="39" t="s">
        <v>48</v>
      </c>
      <c r="O62" s="299"/>
      <c r="P62" s="300"/>
    </row>
    <row r="63" spans="1:16" ht="21.75">
      <c r="A63" s="51">
        <v>17</v>
      </c>
      <c r="B63" s="39" t="s">
        <v>226</v>
      </c>
      <c r="C63" s="280" t="s">
        <v>1543</v>
      </c>
      <c r="D63" s="281" t="s">
        <v>1544</v>
      </c>
      <c r="E63" s="282">
        <v>1960400080033</v>
      </c>
      <c r="F63" s="51">
        <v>28</v>
      </c>
      <c r="G63" s="51" t="s">
        <v>56</v>
      </c>
      <c r="H63" s="51">
        <v>6</v>
      </c>
      <c r="I63" s="39" t="s">
        <v>1545</v>
      </c>
      <c r="J63" s="39" t="s">
        <v>1546</v>
      </c>
      <c r="K63" s="39" t="s">
        <v>523</v>
      </c>
      <c r="L63" s="39" t="s">
        <v>523</v>
      </c>
      <c r="M63" s="298" t="s">
        <v>479</v>
      </c>
      <c r="N63" s="39" t="s">
        <v>48</v>
      </c>
      <c r="O63" s="299"/>
      <c r="P63" s="300"/>
    </row>
    <row r="64" spans="1:16" ht="21.75">
      <c r="A64" s="51">
        <v>18</v>
      </c>
      <c r="B64" s="39" t="s">
        <v>226</v>
      </c>
      <c r="C64" s="280" t="s">
        <v>1547</v>
      </c>
      <c r="D64" s="281" t="s">
        <v>1548</v>
      </c>
      <c r="E64" s="282">
        <v>5960300022541</v>
      </c>
      <c r="F64" s="51">
        <v>30</v>
      </c>
      <c r="G64" s="51" t="s">
        <v>56</v>
      </c>
      <c r="H64" s="51">
        <v>6</v>
      </c>
      <c r="I64" s="39" t="s">
        <v>1545</v>
      </c>
      <c r="J64" s="39" t="s">
        <v>552</v>
      </c>
      <c r="K64" s="39" t="s">
        <v>1549</v>
      </c>
      <c r="L64" s="39" t="s">
        <v>971</v>
      </c>
      <c r="M64" s="298" t="s">
        <v>1065</v>
      </c>
      <c r="N64" s="39" t="s">
        <v>48</v>
      </c>
      <c r="O64" s="299"/>
      <c r="P64" s="300"/>
    </row>
    <row r="65" spans="1:16" ht="21.75">
      <c r="A65" s="51">
        <v>19</v>
      </c>
      <c r="B65" s="39" t="s">
        <v>226</v>
      </c>
      <c r="C65" s="280" t="s">
        <v>1550</v>
      </c>
      <c r="D65" s="281" t="s">
        <v>1551</v>
      </c>
      <c r="E65" s="282">
        <v>3950100016649</v>
      </c>
      <c r="F65" s="51"/>
      <c r="G65" s="51" t="s">
        <v>56</v>
      </c>
      <c r="H65" s="51"/>
      <c r="I65" s="39"/>
      <c r="J65" s="39"/>
      <c r="K65" s="39"/>
      <c r="L65" s="39"/>
      <c r="M65" s="298"/>
      <c r="N65" s="39" t="s">
        <v>48</v>
      </c>
      <c r="O65" s="299"/>
      <c r="P65" s="300"/>
    </row>
    <row r="66" spans="1:16" ht="21.75">
      <c r="A66" s="51">
        <v>20</v>
      </c>
      <c r="B66" s="39" t="s">
        <v>226</v>
      </c>
      <c r="C66" s="280" t="s">
        <v>1552</v>
      </c>
      <c r="D66" s="281" t="s">
        <v>1553</v>
      </c>
      <c r="E66" s="282">
        <v>3960300291317</v>
      </c>
      <c r="F66" s="51">
        <v>33</v>
      </c>
      <c r="G66" s="51" t="s">
        <v>56</v>
      </c>
      <c r="H66" s="51">
        <v>6</v>
      </c>
      <c r="I66" s="39" t="s">
        <v>517</v>
      </c>
      <c r="J66" s="39"/>
      <c r="K66" s="39" t="s">
        <v>830</v>
      </c>
      <c r="L66" s="39" t="s">
        <v>1514</v>
      </c>
      <c r="M66" s="298" t="s">
        <v>479</v>
      </c>
      <c r="N66" s="39" t="s">
        <v>48</v>
      </c>
      <c r="O66" s="299"/>
      <c r="P66" s="300"/>
    </row>
    <row r="67" spans="1:16" ht="21.75">
      <c r="A67" s="51">
        <v>21</v>
      </c>
      <c r="B67" s="39" t="s">
        <v>226</v>
      </c>
      <c r="C67" s="280" t="s">
        <v>1554</v>
      </c>
      <c r="D67" s="281" t="s">
        <v>1553</v>
      </c>
      <c r="E67" s="282">
        <v>5960300022541</v>
      </c>
      <c r="F67" s="51"/>
      <c r="G67" s="51" t="s">
        <v>56</v>
      </c>
      <c r="H67" s="51">
        <v>4</v>
      </c>
      <c r="I67" s="39" t="s">
        <v>1545</v>
      </c>
      <c r="J67" s="39"/>
      <c r="K67" s="39"/>
      <c r="L67" s="39"/>
      <c r="M67" s="298" t="s">
        <v>1065</v>
      </c>
      <c r="N67" s="39" t="s">
        <v>48</v>
      </c>
      <c r="O67" s="299"/>
      <c r="P67" s="300"/>
    </row>
    <row r="68" spans="1:16" ht="21.75">
      <c r="A68" s="51">
        <v>22</v>
      </c>
      <c r="B68" s="39" t="s">
        <v>226</v>
      </c>
      <c r="C68" s="280" t="s">
        <v>1555</v>
      </c>
      <c r="D68" s="281" t="s">
        <v>1556</v>
      </c>
      <c r="E68" s="282">
        <v>3960400065416</v>
      </c>
      <c r="F68" s="51"/>
      <c r="G68" s="51" t="s">
        <v>56</v>
      </c>
      <c r="H68" s="51"/>
      <c r="I68" s="39" t="s">
        <v>1449</v>
      </c>
      <c r="J68" s="39"/>
      <c r="K68" s="39"/>
      <c r="L68" s="39"/>
      <c r="M68" s="298" t="s">
        <v>479</v>
      </c>
      <c r="N68" s="39" t="s">
        <v>48</v>
      </c>
      <c r="O68" s="299"/>
      <c r="P68" s="300"/>
    </row>
    <row r="69" spans="1:16" ht="21.75">
      <c r="A69" s="51">
        <v>23</v>
      </c>
      <c r="B69" s="39" t="s">
        <v>226</v>
      </c>
      <c r="C69" s="280" t="s">
        <v>1557</v>
      </c>
      <c r="D69" s="281" t="s">
        <v>1558</v>
      </c>
      <c r="E69" s="282">
        <v>1960400035103</v>
      </c>
      <c r="F69" s="51">
        <v>26</v>
      </c>
      <c r="G69" s="51" t="s">
        <v>56</v>
      </c>
      <c r="H69" s="51">
        <v>4</v>
      </c>
      <c r="I69" s="39" t="s">
        <v>1545</v>
      </c>
      <c r="J69" s="39"/>
      <c r="K69" s="39" t="s">
        <v>523</v>
      </c>
      <c r="L69" s="39" t="s">
        <v>632</v>
      </c>
      <c r="M69" s="298"/>
      <c r="N69" s="39" t="s">
        <v>48</v>
      </c>
      <c r="O69" s="299"/>
      <c r="P69" s="300"/>
    </row>
    <row r="70" spans="1:16" ht="21.75">
      <c r="A70" s="51">
        <v>24</v>
      </c>
      <c r="B70" s="39" t="s">
        <v>226</v>
      </c>
      <c r="C70" s="280" t="s">
        <v>1559</v>
      </c>
      <c r="D70" s="281" t="s">
        <v>1560</v>
      </c>
      <c r="E70" s="282">
        <v>5960500017444</v>
      </c>
      <c r="F70" s="51">
        <v>26</v>
      </c>
      <c r="G70" s="51" t="s">
        <v>56</v>
      </c>
      <c r="H70" s="51">
        <v>2</v>
      </c>
      <c r="I70" s="39" t="s">
        <v>1561</v>
      </c>
      <c r="J70" s="39" t="s">
        <v>552</v>
      </c>
      <c r="K70" s="39" t="s">
        <v>700</v>
      </c>
      <c r="L70" s="39" t="s">
        <v>700</v>
      </c>
      <c r="M70" s="298" t="s">
        <v>479</v>
      </c>
      <c r="N70" s="39" t="s">
        <v>48</v>
      </c>
      <c r="O70" s="299"/>
      <c r="P70" s="300"/>
    </row>
    <row r="71" spans="1:16" ht="21.75">
      <c r="A71" s="51">
        <v>25</v>
      </c>
      <c r="B71" s="39" t="s">
        <v>226</v>
      </c>
      <c r="C71" s="280" t="s">
        <v>1562</v>
      </c>
      <c r="D71" s="281" t="s">
        <v>1563</v>
      </c>
      <c r="E71" s="282">
        <v>3969800085762</v>
      </c>
      <c r="F71" s="51"/>
      <c r="G71" s="51" t="s">
        <v>56</v>
      </c>
      <c r="H71" s="51"/>
      <c r="I71" s="39" t="s">
        <v>1449</v>
      </c>
      <c r="J71" s="39"/>
      <c r="K71" s="39"/>
      <c r="L71" s="39" t="s">
        <v>1514</v>
      </c>
      <c r="M71" s="298" t="s">
        <v>479</v>
      </c>
      <c r="N71" s="39" t="s">
        <v>48</v>
      </c>
      <c r="O71" s="299"/>
      <c r="P71" s="300"/>
    </row>
    <row r="72" spans="1:16" ht="21.75">
      <c r="A72" s="51">
        <v>26</v>
      </c>
      <c r="B72" s="39" t="s">
        <v>226</v>
      </c>
      <c r="C72" s="280" t="s">
        <v>1564</v>
      </c>
      <c r="D72" s="281" t="s">
        <v>1565</v>
      </c>
      <c r="E72" s="282"/>
      <c r="F72" s="51"/>
      <c r="G72" s="51" t="s">
        <v>56</v>
      </c>
      <c r="H72" s="51"/>
      <c r="I72" s="39"/>
      <c r="J72" s="39"/>
      <c r="K72" s="39"/>
      <c r="L72" s="39"/>
      <c r="M72" s="298"/>
      <c r="N72" s="39" t="s">
        <v>1530</v>
      </c>
      <c r="O72" s="299"/>
      <c r="P72" s="300"/>
    </row>
    <row r="73" spans="1:16" ht="21.75">
      <c r="A73" s="51">
        <v>27</v>
      </c>
      <c r="B73" s="39" t="s">
        <v>226</v>
      </c>
      <c r="C73" s="280" t="s">
        <v>1566</v>
      </c>
      <c r="D73" s="281" t="s">
        <v>1567</v>
      </c>
      <c r="E73" s="282">
        <v>3960500150938</v>
      </c>
      <c r="F73" s="51">
        <v>39</v>
      </c>
      <c r="G73" s="51" t="s">
        <v>56</v>
      </c>
      <c r="H73" s="51">
        <v>6</v>
      </c>
      <c r="I73" s="39" t="s">
        <v>517</v>
      </c>
      <c r="J73" s="39"/>
      <c r="K73" s="39" t="s">
        <v>830</v>
      </c>
      <c r="L73" s="39" t="s">
        <v>1514</v>
      </c>
      <c r="M73" s="298" t="s">
        <v>1065</v>
      </c>
      <c r="N73" s="39" t="s">
        <v>48</v>
      </c>
      <c r="O73" s="299"/>
      <c r="P73" s="300"/>
    </row>
    <row r="74" spans="1:16" ht="24">
      <c r="A74" s="51">
        <v>28</v>
      </c>
      <c r="B74" s="39" t="s">
        <v>226</v>
      </c>
      <c r="C74" s="280" t="s">
        <v>1568</v>
      </c>
      <c r="D74" s="281" t="s">
        <v>1569</v>
      </c>
      <c r="E74" s="282">
        <v>1960500032505</v>
      </c>
      <c r="F74" s="44">
        <v>26</v>
      </c>
      <c r="G74" s="51" t="s">
        <v>56</v>
      </c>
      <c r="H74" s="51">
        <v>3</v>
      </c>
      <c r="I74" s="39" t="s">
        <v>1545</v>
      </c>
      <c r="J74" s="39"/>
      <c r="K74" s="39" t="s">
        <v>1570</v>
      </c>
      <c r="L74" s="39" t="s">
        <v>529</v>
      </c>
      <c r="M74" s="298" t="s">
        <v>479</v>
      </c>
      <c r="N74" s="39" t="s">
        <v>48</v>
      </c>
      <c r="O74" s="299"/>
      <c r="P74" s="300"/>
    </row>
    <row r="75" spans="1:16" ht="21.75">
      <c r="A75" s="51">
        <v>29</v>
      </c>
      <c r="B75" s="39" t="s">
        <v>226</v>
      </c>
      <c r="C75" s="280" t="s">
        <v>1571</v>
      </c>
      <c r="D75" s="281" t="s">
        <v>1572</v>
      </c>
      <c r="E75" s="282">
        <v>1960500032505</v>
      </c>
      <c r="F75" s="51">
        <v>28</v>
      </c>
      <c r="G75" s="51" t="s">
        <v>56</v>
      </c>
      <c r="H75" s="51">
        <v>3</v>
      </c>
      <c r="I75" s="39" t="s">
        <v>1507</v>
      </c>
      <c r="J75" s="39"/>
      <c r="K75" s="39" t="s">
        <v>632</v>
      </c>
      <c r="L75" s="39" t="s">
        <v>621</v>
      </c>
      <c r="M75" s="298" t="s">
        <v>1065</v>
      </c>
      <c r="N75" s="39" t="s">
        <v>48</v>
      </c>
      <c r="O75" s="299"/>
      <c r="P75" s="300"/>
    </row>
    <row r="76" spans="1:16" ht="24">
      <c r="A76" s="51">
        <v>30</v>
      </c>
      <c r="B76" s="39" t="s">
        <v>226</v>
      </c>
      <c r="C76" s="280" t="s">
        <v>1573</v>
      </c>
      <c r="D76" s="281" t="s">
        <v>1574</v>
      </c>
      <c r="E76" s="282">
        <v>5960400017221</v>
      </c>
      <c r="F76" s="44">
        <v>26</v>
      </c>
      <c r="G76" s="51" t="s">
        <v>56</v>
      </c>
      <c r="H76" s="51">
        <v>3</v>
      </c>
      <c r="I76" s="39" t="s">
        <v>517</v>
      </c>
      <c r="J76" s="39" t="s">
        <v>552</v>
      </c>
      <c r="K76" s="39" t="s">
        <v>632</v>
      </c>
      <c r="L76" s="39" t="s">
        <v>632</v>
      </c>
      <c r="M76" s="298" t="s">
        <v>479</v>
      </c>
      <c r="N76" s="39" t="s">
        <v>48</v>
      </c>
      <c r="O76" s="299"/>
      <c r="P76" s="300"/>
    </row>
    <row r="77" spans="1:16" ht="21.75">
      <c r="A77" s="51">
        <v>31</v>
      </c>
      <c r="B77" s="39" t="s">
        <v>226</v>
      </c>
      <c r="C77" s="280" t="s">
        <v>1575</v>
      </c>
      <c r="D77" s="281" t="s">
        <v>1576</v>
      </c>
      <c r="E77" s="282">
        <v>5960400020079</v>
      </c>
      <c r="F77" s="51">
        <v>29</v>
      </c>
      <c r="G77" s="51" t="s">
        <v>56</v>
      </c>
      <c r="H77" s="51">
        <v>5</v>
      </c>
      <c r="I77" s="39" t="s">
        <v>1545</v>
      </c>
      <c r="J77" s="39"/>
      <c r="K77" s="39" t="s">
        <v>684</v>
      </c>
      <c r="L77" s="39" t="s">
        <v>684</v>
      </c>
      <c r="M77" s="298" t="s">
        <v>479</v>
      </c>
      <c r="N77" s="39" t="s">
        <v>48</v>
      </c>
      <c r="O77" s="299"/>
      <c r="P77" s="300"/>
    </row>
    <row r="78" spans="1:16" ht="21.75">
      <c r="A78" s="51">
        <v>32</v>
      </c>
      <c r="B78" s="39" t="s">
        <v>226</v>
      </c>
      <c r="C78" s="280" t="s">
        <v>1577</v>
      </c>
      <c r="D78" s="281" t="s">
        <v>1578</v>
      </c>
      <c r="E78" s="282">
        <v>1960400016800</v>
      </c>
      <c r="F78" s="51">
        <v>27</v>
      </c>
      <c r="G78" s="51" t="s">
        <v>56</v>
      </c>
      <c r="H78" s="51">
        <v>3</v>
      </c>
      <c r="I78" s="39" t="s">
        <v>1511</v>
      </c>
      <c r="J78" s="39"/>
      <c r="K78" s="39" t="s">
        <v>22</v>
      </c>
      <c r="L78" s="39" t="s">
        <v>1514</v>
      </c>
      <c r="M78" s="298" t="s">
        <v>479</v>
      </c>
      <c r="N78" s="39" t="s">
        <v>48</v>
      </c>
      <c r="O78" s="299"/>
      <c r="P78" s="300"/>
    </row>
    <row r="79" spans="1:16" ht="24">
      <c r="A79" s="51">
        <v>33</v>
      </c>
      <c r="B79" s="39" t="s">
        <v>226</v>
      </c>
      <c r="C79" s="280" t="s">
        <v>1579</v>
      </c>
      <c r="D79" s="281" t="s">
        <v>1556</v>
      </c>
      <c r="E79" s="282">
        <v>3969900153878</v>
      </c>
      <c r="F79" s="44">
        <v>32</v>
      </c>
      <c r="G79" s="51" t="s">
        <v>56</v>
      </c>
      <c r="H79" s="51">
        <v>2</v>
      </c>
      <c r="I79" s="39"/>
      <c r="J79" s="39"/>
      <c r="K79" s="39"/>
      <c r="L79" s="39"/>
      <c r="M79" s="298"/>
      <c r="N79" s="39" t="s">
        <v>48</v>
      </c>
      <c r="O79" s="299"/>
      <c r="P79" s="300"/>
    </row>
    <row r="80" spans="1:16" ht="21.75">
      <c r="A80" s="51">
        <v>34</v>
      </c>
      <c r="B80" s="39" t="s">
        <v>226</v>
      </c>
      <c r="C80" s="280" t="s">
        <v>1580</v>
      </c>
      <c r="D80" s="281" t="s">
        <v>1581</v>
      </c>
      <c r="E80" s="282">
        <v>1960600025071</v>
      </c>
      <c r="F80" s="51">
        <v>27</v>
      </c>
      <c r="G80" s="51" t="s">
        <v>56</v>
      </c>
      <c r="H80" s="51">
        <v>3</v>
      </c>
      <c r="I80" s="39" t="s">
        <v>1545</v>
      </c>
      <c r="J80" s="39"/>
      <c r="K80" s="39" t="s">
        <v>1582</v>
      </c>
      <c r="L80" s="39" t="s">
        <v>632</v>
      </c>
      <c r="M80" s="298" t="s">
        <v>479</v>
      </c>
      <c r="N80" s="39" t="s">
        <v>48</v>
      </c>
      <c r="O80" s="299"/>
      <c r="P80" s="300"/>
    </row>
    <row r="81" spans="1:16" ht="21.75">
      <c r="A81" s="51">
        <v>35</v>
      </c>
      <c r="B81" s="39" t="s">
        <v>226</v>
      </c>
      <c r="C81" s="280" t="s">
        <v>1583</v>
      </c>
      <c r="D81" s="281" t="s">
        <v>1584</v>
      </c>
      <c r="E81" s="282">
        <v>3960400288776</v>
      </c>
      <c r="F81" s="51">
        <v>27</v>
      </c>
      <c r="G81" s="51" t="s">
        <v>56</v>
      </c>
      <c r="H81" s="51">
        <v>3</v>
      </c>
      <c r="I81" s="39" t="s">
        <v>1545</v>
      </c>
      <c r="J81" s="39"/>
      <c r="K81" s="39" t="s">
        <v>545</v>
      </c>
      <c r="L81" s="39" t="s">
        <v>545</v>
      </c>
      <c r="M81" s="298" t="s">
        <v>479</v>
      </c>
      <c r="N81" s="39" t="s">
        <v>48</v>
      </c>
      <c r="O81" s="299"/>
      <c r="P81" s="300"/>
    </row>
    <row r="82" spans="1:16" ht="21.75">
      <c r="A82" s="51">
        <v>36</v>
      </c>
      <c r="B82" s="39" t="s">
        <v>226</v>
      </c>
      <c r="C82" s="280" t="s">
        <v>1585</v>
      </c>
      <c r="D82" s="281" t="s">
        <v>1586</v>
      </c>
      <c r="E82" s="282"/>
      <c r="F82" s="51"/>
      <c r="G82" s="51" t="s">
        <v>56</v>
      </c>
      <c r="H82" s="51">
        <v>4</v>
      </c>
      <c r="I82" s="39"/>
      <c r="J82" s="39"/>
      <c r="K82" s="39"/>
      <c r="L82" s="39"/>
      <c r="M82" s="298"/>
      <c r="N82" s="39" t="s">
        <v>48</v>
      </c>
      <c r="O82" s="299"/>
      <c r="P82" s="300"/>
    </row>
    <row r="83" spans="1:16" ht="21.75">
      <c r="A83" s="51">
        <v>37</v>
      </c>
      <c r="B83" s="39" t="s">
        <v>226</v>
      </c>
      <c r="C83" s="280" t="s">
        <v>1587</v>
      </c>
      <c r="D83" s="281" t="s">
        <v>1588</v>
      </c>
      <c r="E83" s="282">
        <v>3910200127183</v>
      </c>
      <c r="F83" s="51">
        <v>31</v>
      </c>
      <c r="G83" s="51" t="s">
        <v>56</v>
      </c>
      <c r="H83" s="51">
        <v>7</v>
      </c>
      <c r="I83" s="39" t="s">
        <v>517</v>
      </c>
      <c r="J83" s="39"/>
      <c r="K83" s="39" t="s">
        <v>830</v>
      </c>
      <c r="L83" s="39" t="s">
        <v>1514</v>
      </c>
      <c r="M83" s="298" t="s">
        <v>1065</v>
      </c>
      <c r="N83" s="39" t="s">
        <v>48</v>
      </c>
      <c r="O83" s="299"/>
      <c r="P83" s="300"/>
    </row>
    <row r="84" spans="1:16" ht="24">
      <c r="A84" s="51">
        <v>38</v>
      </c>
      <c r="B84" s="39" t="s">
        <v>226</v>
      </c>
      <c r="C84" s="287" t="s">
        <v>1589</v>
      </c>
      <c r="D84" s="288" t="s">
        <v>1503</v>
      </c>
      <c r="E84" s="282">
        <v>3969800083762</v>
      </c>
      <c r="F84" s="44">
        <v>27</v>
      </c>
      <c r="G84" s="51" t="s">
        <v>56</v>
      </c>
      <c r="H84" s="51"/>
      <c r="I84" s="39" t="s">
        <v>1545</v>
      </c>
      <c r="J84" s="39"/>
      <c r="K84" s="39" t="s">
        <v>538</v>
      </c>
      <c r="L84" s="39" t="s">
        <v>830</v>
      </c>
      <c r="M84" s="298" t="s">
        <v>479</v>
      </c>
      <c r="N84" s="39" t="s">
        <v>48</v>
      </c>
      <c r="O84" s="299"/>
      <c r="P84" s="300"/>
    </row>
    <row r="85" spans="1:16" ht="21.75">
      <c r="A85" s="51">
        <v>39</v>
      </c>
      <c r="B85" s="39" t="s">
        <v>226</v>
      </c>
      <c r="C85" s="287" t="s">
        <v>1590</v>
      </c>
      <c r="D85" s="288" t="s">
        <v>1518</v>
      </c>
      <c r="E85" s="282">
        <v>1960400007321</v>
      </c>
      <c r="F85" s="51"/>
      <c r="G85" s="51" t="s">
        <v>56</v>
      </c>
      <c r="H85" s="51"/>
      <c r="I85" s="39" t="s">
        <v>1545</v>
      </c>
      <c r="J85" s="39"/>
      <c r="K85" s="39" t="s">
        <v>1591</v>
      </c>
      <c r="L85" s="39" t="s">
        <v>545</v>
      </c>
      <c r="M85" s="298" t="s">
        <v>1065</v>
      </c>
      <c r="N85" s="39" t="s">
        <v>48</v>
      </c>
      <c r="O85" s="299"/>
      <c r="P85" s="300"/>
    </row>
    <row r="86" spans="1:16" ht="21.75">
      <c r="A86" s="51">
        <v>40</v>
      </c>
      <c r="B86" s="39" t="s">
        <v>226</v>
      </c>
      <c r="C86" s="287" t="s">
        <v>1592</v>
      </c>
      <c r="D86" s="288" t="s">
        <v>1593</v>
      </c>
      <c r="E86" s="282">
        <v>1960500103305</v>
      </c>
      <c r="F86" s="51">
        <v>25</v>
      </c>
      <c r="G86" s="51" t="s">
        <v>56</v>
      </c>
      <c r="H86" s="51">
        <v>3</v>
      </c>
      <c r="I86" s="39" t="s">
        <v>1511</v>
      </c>
      <c r="J86" s="39"/>
      <c r="K86" s="39" t="s">
        <v>529</v>
      </c>
      <c r="L86" s="39" t="s">
        <v>529</v>
      </c>
      <c r="M86" s="298" t="s">
        <v>479</v>
      </c>
      <c r="N86" s="39" t="s">
        <v>48</v>
      </c>
      <c r="O86" s="299"/>
      <c r="P86" s="300"/>
    </row>
    <row r="87" spans="1:16" ht="21.75">
      <c r="A87" s="51">
        <v>41</v>
      </c>
      <c r="B87" s="39" t="s">
        <v>226</v>
      </c>
      <c r="C87" s="287" t="s">
        <v>1594</v>
      </c>
      <c r="D87" s="288" t="s">
        <v>1595</v>
      </c>
      <c r="E87" s="282"/>
      <c r="F87" s="51"/>
      <c r="G87" s="51" t="s">
        <v>56</v>
      </c>
      <c r="H87" s="51"/>
      <c r="I87" s="39"/>
      <c r="J87" s="39"/>
      <c r="K87" s="39"/>
      <c r="L87" s="39"/>
      <c r="M87" s="298"/>
      <c r="N87" s="39" t="s">
        <v>1530</v>
      </c>
      <c r="O87" s="299"/>
      <c r="P87" s="300"/>
    </row>
    <row r="88" spans="1:16" ht="24">
      <c r="A88" s="51">
        <v>42</v>
      </c>
      <c r="B88" s="39" t="s">
        <v>226</v>
      </c>
      <c r="C88" s="287" t="s">
        <v>1596</v>
      </c>
      <c r="D88" s="288" t="s">
        <v>1597</v>
      </c>
      <c r="E88" s="282">
        <v>1960400003597</v>
      </c>
      <c r="F88" s="44">
        <v>29</v>
      </c>
      <c r="G88" s="51" t="s">
        <v>56</v>
      </c>
      <c r="H88" s="51"/>
      <c r="I88" s="39" t="s">
        <v>517</v>
      </c>
      <c r="J88" s="39"/>
      <c r="K88" s="39" t="s">
        <v>934</v>
      </c>
      <c r="L88" s="39" t="s">
        <v>206</v>
      </c>
      <c r="M88" s="298" t="s">
        <v>479</v>
      </c>
      <c r="N88" s="39" t="s">
        <v>48</v>
      </c>
      <c r="O88" s="299"/>
      <c r="P88" s="300"/>
    </row>
    <row r="89" spans="1:16" ht="21.75">
      <c r="A89" s="51">
        <v>43</v>
      </c>
      <c r="B89" s="39" t="s">
        <v>226</v>
      </c>
      <c r="C89" s="287" t="s">
        <v>1598</v>
      </c>
      <c r="D89" s="288" t="s">
        <v>1599</v>
      </c>
      <c r="E89" s="282">
        <v>1960600052362</v>
      </c>
      <c r="F89" s="51"/>
      <c r="G89" s="51" t="s">
        <v>56</v>
      </c>
      <c r="H89" s="51">
        <v>2</v>
      </c>
      <c r="I89" s="39" t="s">
        <v>517</v>
      </c>
      <c r="J89" s="39"/>
      <c r="K89" s="39"/>
      <c r="L89" s="39"/>
      <c r="M89" s="298"/>
      <c r="N89" s="39" t="s">
        <v>1530</v>
      </c>
      <c r="O89" s="299"/>
      <c r="P89" s="300"/>
    </row>
    <row r="90" spans="1:16" ht="21.75">
      <c r="A90" s="51">
        <v>44</v>
      </c>
      <c r="B90" s="39" t="s">
        <v>226</v>
      </c>
      <c r="C90" s="287" t="s">
        <v>1600</v>
      </c>
      <c r="D90" s="288" t="s">
        <v>1601</v>
      </c>
      <c r="E90" s="282">
        <v>1960400035367</v>
      </c>
      <c r="F90" s="51"/>
      <c r="G90" s="51" t="s">
        <v>56</v>
      </c>
      <c r="H90" s="51">
        <v>2</v>
      </c>
      <c r="I90" s="39" t="s">
        <v>1511</v>
      </c>
      <c r="J90" s="39"/>
      <c r="K90" s="39" t="s">
        <v>529</v>
      </c>
      <c r="L90" s="39" t="s">
        <v>529</v>
      </c>
      <c r="M90" s="298" t="s">
        <v>479</v>
      </c>
      <c r="N90" s="39" t="s">
        <v>48</v>
      </c>
      <c r="O90" s="299"/>
      <c r="P90" s="300"/>
    </row>
    <row r="91" spans="1:16" ht="21.75">
      <c r="A91" s="51">
        <v>45</v>
      </c>
      <c r="B91" s="39" t="s">
        <v>226</v>
      </c>
      <c r="C91" s="287" t="s">
        <v>1602</v>
      </c>
      <c r="D91" s="288" t="s">
        <v>1603</v>
      </c>
      <c r="E91" s="282">
        <v>1960100069410</v>
      </c>
      <c r="F91" s="51"/>
      <c r="G91" s="51" t="s">
        <v>56</v>
      </c>
      <c r="H91" s="51">
        <v>2</v>
      </c>
      <c r="I91" s="39" t="s">
        <v>1511</v>
      </c>
      <c r="J91" s="39"/>
      <c r="K91" s="39" t="s">
        <v>621</v>
      </c>
      <c r="L91" s="39" t="s">
        <v>621</v>
      </c>
      <c r="M91" s="298" t="s">
        <v>479</v>
      </c>
      <c r="N91" s="39" t="s">
        <v>48</v>
      </c>
      <c r="O91" s="299"/>
      <c r="P91" s="300"/>
    </row>
    <row r="92" spans="1:16" ht="21.75">
      <c r="A92" s="51">
        <v>46</v>
      </c>
      <c r="B92" s="39" t="s">
        <v>226</v>
      </c>
      <c r="C92" s="280" t="s">
        <v>1604</v>
      </c>
      <c r="D92" s="281" t="s">
        <v>1605</v>
      </c>
      <c r="E92" s="282">
        <v>3770100282782</v>
      </c>
      <c r="F92" s="51">
        <v>32</v>
      </c>
      <c r="G92" s="51" t="s">
        <v>56</v>
      </c>
      <c r="H92" s="51"/>
      <c r="I92" s="39" t="s">
        <v>517</v>
      </c>
      <c r="J92" s="39"/>
      <c r="K92" s="39" t="s">
        <v>1606</v>
      </c>
      <c r="L92" s="39"/>
      <c r="M92" s="298" t="s">
        <v>1065</v>
      </c>
      <c r="N92" s="39" t="s">
        <v>1404</v>
      </c>
      <c r="O92" s="299"/>
      <c r="P92" s="300"/>
    </row>
    <row r="93" spans="1:16" ht="21.75">
      <c r="A93" s="51">
        <v>47</v>
      </c>
      <c r="B93" s="39" t="s">
        <v>226</v>
      </c>
      <c r="C93" s="280" t="s">
        <v>1607</v>
      </c>
      <c r="D93" s="281" t="s">
        <v>1503</v>
      </c>
      <c r="E93" s="282">
        <v>5960500017444</v>
      </c>
      <c r="F93" s="51"/>
      <c r="G93" s="51" t="s">
        <v>56</v>
      </c>
      <c r="H93" s="51"/>
      <c r="I93" s="39" t="s">
        <v>517</v>
      </c>
      <c r="J93" s="39"/>
      <c r="K93" s="39" t="s">
        <v>529</v>
      </c>
      <c r="L93" s="39"/>
      <c r="M93" s="298" t="s">
        <v>1065</v>
      </c>
      <c r="N93" s="39" t="s">
        <v>1504</v>
      </c>
      <c r="O93" s="299"/>
      <c r="P93" s="300"/>
    </row>
    <row r="94" spans="1:16" ht="21.75">
      <c r="A94" s="51">
        <v>48</v>
      </c>
      <c r="B94" s="39" t="s">
        <v>226</v>
      </c>
      <c r="C94" s="280" t="s">
        <v>1608</v>
      </c>
      <c r="D94" s="281" t="s">
        <v>1609</v>
      </c>
      <c r="E94" s="282"/>
      <c r="F94" s="51"/>
      <c r="G94" s="51" t="s">
        <v>56</v>
      </c>
      <c r="H94" s="51"/>
      <c r="I94" s="39" t="s">
        <v>517</v>
      </c>
      <c r="J94" s="39"/>
      <c r="K94" s="39"/>
      <c r="L94" s="39"/>
      <c r="M94" s="298"/>
      <c r="N94" s="39" t="s">
        <v>48</v>
      </c>
      <c r="O94" s="299"/>
      <c r="P94" s="300"/>
    </row>
    <row r="95" spans="1:16" ht="24">
      <c r="A95" s="51">
        <v>49</v>
      </c>
      <c r="B95" s="39" t="s">
        <v>226</v>
      </c>
      <c r="C95" s="280" t="s">
        <v>1610</v>
      </c>
      <c r="D95" s="281" t="s">
        <v>1611</v>
      </c>
      <c r="E95" s="282">
        <v>1969900105958</v>
      </c>
      <c r="F95" s="44">
        <v>27</v>
      </c>
      <c r="G95" s="51" t="s">
        <v>56</v>
      </c>
      <c r="H95" s="51">
        <v>2</v>
      </c>
      <c r="I95" s="39" t="s">
        <v>517</v>
      </c>
      <c r="J95" s="39"/>
      <c r="K95" s="39" t="s">
        <v>700</v>
      </c>
      <c r="L95" s="39" t="s">
        <v>700</v>
      </c>
      <c r="M95" s="298" t="s">
        <v>479</v>
      </c>
      <c r="N95" s="39" t="s">
        <v>48</v>
      </c>
      <c r="O95" s="299"/>
      <c r="P95" s="300"/>
    </row>
    <row r="96" spans="1:16" ht="24">
      <c r="A96" s="51">
        <v>50</v>
      </c>
      <c r="B96" s="39" t="s">
        <v>226</v>
      </c>
      <c r="C96" s="280" t="s">
        <v>1612</v>
      </c>
      <c r="D96" s="281" t="s">
        <v>1613</v>
      </c>
      <c r="E96" s="282">
        <v>1960100060056</v>
      </c>
      <c r="F96" s="44">
        <v>27</v>
      </c>
      <c r="G96" s="51" t="s">
        <v>56</v>
      </c>
      <c r="H96" s="51">
        <v>1</v>
      </c>
      <c r="I96" s="39" t="s">
        <v>1511</v>
      </c>
      <c r="J96" s="39"/>
      <c r="K96" s="39"/>
      <c r="L96" s="39" t="s">
        <v>206</v>
      </c>
      <c r="M96" s="298" t="s">
        <v>479</v>
      </c>
      <c r="N96" s="39" t="s">
        <v>48</v>
      </c>
      <c r="O96" s="299"/>
      <c r="P96" s="300"/>
    </row>
    <row r="97" spans="1:16" ht="21.75">
      <c r="A97" s="51">
        <v>51</v>
      </c>
      <c r="B97" s="39" t="s">
        <v>226</v>
      </c>
      <c r="C97" s="280" t="s">
        <v>1614</v>
      </c>
      <c r="D97" s="281" t="s">
        <v>1615</v>
      </c>
      <c r="E97" s="282">
        <v>3960100442681</v>
      </c>
      <c r="F97" s="51"/>
      <c r="G97" s="51" t="s">
        <v>56</v>
      </c>
      <c r="H97" s="51"/>
      <c r="I97" s="39" t="s">
        <v>517</v>
      </c>
      <c r="J97" s="39"/>
      <c r="K97" s="39"/>
      <c r="L97" s="39" t="s">
        <v>206</v>
      </c>
      <c r="M97" s="298" t="s">
        <v>479</v>
      </c>
      <c r="N97" s="39" t="s">
        <v>48</v>
      </c>
      <c r="O97" s="299"/>
      <c r="P97" s="300"/>
    </row>
    <row r="98" spans="1:16" ht="21.75">
      <c r="A98" s="51">
        <v>52</v>
      </c>
      <c r="B98" s="39" t="s">
        <v>226</v>
      </c>
      <c r="C98" s="280" t="s">
        <v>1616</v>
      </c>
      <c r="D98" s="281" t="s">
        <v>1617</v>
      </c>
      <c r="E98" s="282"/>
      <c r="F98" s="51"/>
      <c r="G98" s="51" t="s">
        <v>56</v>
      </c>
      <c r="H98" s="51"/>
      <c r="I98" s="39"/>
      <c r="J98" s="39"/>
      <c r="K98" s="39"/>
      <c r="L98" s="39"/>
      <c r="M98" s="298"/>
      <c r="N98" s="39" t="s">
        <v>1530</v>
      </c>
      <c r="O98" s="299"/>
      <c r="P98" s="300"/>
    </row>
    <row r="99" spans="1:16" ht="21.75">
      <c r="A99" s="51">
        <v>53</v>
      </c>
      <c r="B99" s="39" t="s">
        <v>226</v>
      </c>
      <c r="C99" s="280" t="s">
        <v>1618</v>
      </c>
      <c r="D99" s="281" t="s">
        <v>1503</v>
      </c>
      <c r="E99" s="282"/>
      <c r="F99" s="51"/>
      <c r="G99" s="51" t="s">
        <v>56</v>
      </c>
      <c r="H99" s="51"/>
      <c r="I99" s="39"/>
      <c r="J99" s="39"/>
      <c r="K99" s="39"/>
      <c r="L99" s="39"/>
      <c r="M99" s="298"/>
      <c r="N99" s="39" t="s">
        <v>1530</v>
      </c>
      <c r="O99" s="299"/>
      <c r="P99" s="300"/>
    </row>
    <row r="100" spans="1:16" ht="24">
      <c r="A100" s="51">
        <v>54</v>
      </c>
      <c r="B100" s="39" t="s">
        <v>226</v>
      </c>
      <c r="C100" s="280" t="s">
        <v>1619</v>
      </c>
      <c r="D100" s="281" t="s">
        <v>1620</v>
      </c>
      <c r="E100" s="282">
        <v>1960200019376</v>
      </c>
      <c r="F100" s="44">
        <v>28</v>
      </c>
      <c r="G100" s="51" t="s">
        <v>56</v>
      </c>
      <c r="H100" s="51">
        <v>1</v>
      </c>
      <c r="I100" s="39" t="s">
        <v>1449</v>
      </c>
      <c r="J100" s="39"/>
      <c r="K100" s="39"/>
      <c r="L100" s="39" t="s">
        <v>206</v>
      </c>
      <c r="M100" s="298" t="s">
        <v>479</v>
      </c>
      <c r="N100" s="39" t="s">
        <v>48</v>
      </c>
      <c r="O100" s="299"/>
      <c r="P100" s="300"/>
    </row>
    <row r="101" spans="1:16" ht="21.75">
      <c r="A101" s="51">
        <v>55</v>
      </c>
      <c r="B101" s="39" t="s">
        <v>226</v>
      </c>
      <c r="C101" s="280" t="s">
        <v>1621</v>
      </c>
      <c r="D101" s="281" t="s">
        <v>1551</v>
      </c>
      <c r="E101" s="282">
        <v>1960400043033</v>
      </c>
      <c r="F101" s="51">
        <v>25</v>
      </c>
      <c r="G101" s="51" t="s">
        <v>56</v>
      </c>
      <c r="H101" s="51"/>
      <c r="I101" s="39" t="s">
        <v>517</v>
      </c>
      <c r="J101" s="39"/>
      <c r="K101" s="39"/>
      <c r="L101" s="39" t="s">
        <v>621</v>
      </c>
      <c r="M101" s="298" t="s">
        <v>479</v>
      </c>
      <c r="N101" s="39" t="s">
        <v>48</v>
      </c>
      <c r="O101" s="299"/>
      <c r="P101" s="300"/>
    </row>
    <row r="102" spans="1:16" ht="21.75">
      <c r="A102" s="51">
        <v>56</v>
      </c>
      <c r="B102" s="39" t="s">
        <v>226</v>
      </c>
      <c r="C102" s="280" t="s">
        <v>1622</v>
      </c>
      <c r="D102" s="281" t="s">
        <v>1623</v>
      </c>
      <c r="E102" s="282"/>
      <c r="F102" s="51"/>
      <c r="G102" s="51" t="s">
        <v>56</v>
      </c>
      <c r="H102" s="51"/>
      <c r="I102" s="39" t="s">
        <v>517</v>
      </c>
      <c r="J102" s="39"/>
      <c r="K102" s="39"/>
      <c r="L102" s="39" t="s">
        <v>1514</v>
      </c>
      <c r="M102" s="298" t="s">
        <v>1065</v>
      </c>
      <c r="N102" s="39" t="s">
        <v>48</v>
      </c>
      <c r="O102" s="299"/>
      <c r="P102" s="300"/>
    </row>
    <row r="103" spans="1:16" ht="21.75">
      <c r="A103" s="51">
        <v>57</v>
      </c>
      <c r="B103" s="39" t="s">
        <v>226</v>
      </c>
      <c r="C103" s="280" t="s">
        <v>1624</v>
      </c>
      <c r="D103" s="281" t="s">
        <v>1625</v>
      </c>
      <c r="E103" s="282"/>
      <c r="F103" s="51"/>
      <c r="G103" s="51" t="s">
        <v>56</v>
      </c>
      <c r="H103" s="51"/>
      <c r="I103" s="39" t="s">
        <v>517</v>
      </c>
      <c r="J103" s="39"/>
      <c r="K103" s="39"/>
      <c r="L103" s="39" t="s">
        <v>971</v>
      </c>
      <c r="M103" s="298" t="s">
        <v>1065</v>
      </c>
      <c r="N103" s="39" t="s">
        <v>48</v>
      </c>
      <c r="O103" s="299"/>
      <c r="P103" s="300"/>
    </row>
    <row r="104" spans="1:16" ht="21.75">
      <c r="A104" s="51">
        <v>58</v>
      </c>
      <c r="B104" s="39" t="s">
        <v>226</v>
      </c>
      <c r="C104" s="280" t="s">
        <v>1626</v>
      </c>
      <c r="D104" s="281" t="s">
        <v>1627</v>
      </c>
      <c r="E104" s="282"/>
      <c r="F104" s="51"/>
      <c r="G104" s="51" t="s">
        <v>56</v>
      </c>
      <c r="H104" s="51"/>
      <c r="I104" s="39"/>
      <c r="J104" s="39"/>
      <c r="K104" s="39"/>
      <c r="L104" s="39"/>
      <c r="M104" s="298"/>
      <c r="N104" s="39" t="s">
        <v>1530</v>
      </c>
      <c r="O104" s="299"/>
      <c r="P104" s="300"/>
    </row>
    <row r="105" spans="1:16" ht="21.75">
      <c r="A105" s="51">
        <v>59</v>
      </c>
      <c r="B105" s="39" t="s">
        <v>226</v>
      </c>
      <c r="C105" s="280" t="s">
        <v>1628</v>
      </c>
      <c r="D105" s="281" t="s">
        <v>1629</v>
      </c>
      <c r="E105" s="282"/>
      <c r="F105" s="51"/>
      <c r="G105" s="51" t="s">
        <v>56</v>
      </c>
      <c r="H105" s="51"/>
      <c r="I105" s="39"/>
      <c r="J105" s="39"/>
      <c r="K105" s="39"/>
      <c r="L105" s="39"/>
      <c r="M105" s="298"/>
      <c r="N105" s="39" t="s">
        <v>1530</v>
      </c>
      <c r="O105" s="299"/>
      <c r="P105" s="300"/>
    </row>
    <row r="106" spans="1:16" ht="21.75">
      <c r="A106" s="51">
        <v>60</v>
      </c>
      <c r="B106" s="39" t="s">
        <v>226</v>
      </c>
      <c r="C106" s="280" t="s">
        <v>1630</v>
      </c>
      <c r="D106" s="281" t="s">
        <v>1631</v>
      </c>
      <c r="E106" s="282"/>
      <c r="F106" s="51"/>
      <c r="G106" s="51" t="s">
        <v>56</v>
      </c>
      <c r="H106" s="51"/>
      <c r="I106" s="39"/>
      <c r="J106" s="39"/>
      <c r="K106" s="39"/>
      <c r="L106" s="39"/>
      <c r="M106" s="298"/>
      <c r="N106" s="39" t="s">
        <v>1530</v>
      </c>
      <c r="O106" s="299"/>
      <c r="P106" s="300"/>
    </row>
    <row r="107" spans="1:16" ht="21.75">
      <c r="A107" s="51">
        <v>61</v>
      </c>
      <c r="B107" s="39" t="s">
        <v>226</v>
      </c>
      <c r="C107" s="280" t="s">
        <v>1632</v>
      </c>
      <c r="D107" s="281" t="s">
        <v>1633</v>
      </c>
      <c r="E107" s="282"/>
      <c r="F107" s="51"/>
      <c r="G107" s="51" t="s">
        <v>56</v>
      </c>
      <c r="H107" s="51"/>
      <c r="I107" s="39"/>
      <c r="J107" s="39"/>
      <c r="K107" s="39"/>
      <c r="L107" s="39"/>
      <c r="M107" s="298"/>
      <c r="N107" s="39" t="s">
        <v>1530</v>
      </c>
      <c r="O107" s="299"/>
      <c r="P107" s="300"/>
    </row>
    <row r="108" spans="1:16" ht="21.75">
      <c r="A108" s="51">
        <v>62</v>
      </c>
      <c r="B108" s="39" t="s">
        <v>226</v>
      </c>
      <c r="C108" s="280" t="s">
        <v>1634</v>
      </c>
      <c r="D108" s="281" t="s">
        <v>1635</v>
      </c>
      <c r="E108" s="282">
        <v>1960400048868</v>
      </c>
      <c r="F108" s="51"/>
      <c r="G108" s="51" t="s">
        <v>56</v>
      </c>
      <c r="H108" s="51"/>
      <c r="I108" s="39" t="s">
        <v>1511</v>
      </c>
      <c r="J108" s="39"/>
      <c r="K108" s="39" t="s">
        <v>621</v>
      </c>
      <c r="L108" s="39" t="s">
        <v>621</v>
      </c>
      <c r="M108" s="298" t="s">
        <v>479</v>
      </c>
      <c r="N108" s="39" t="s">
        <v>48</v>
      </c>
      <c r="O108" s="299"/>
      <c r="P108" s="300"/>
    </row>
    <row r="109" spans="1:16" ht="21.75">
      <c r="A109" s="51">
        <v>63</v>
      </c>
      <c r="B109" s="39" t="s">
        <v>226</v>
      </c>
      <c r="C109" s="280" t="s">
        <v>1636</v>
      </c>
      <c r="D109" s="281" t="s">
        <v>1637</v>
      </c>
      <c r="E109" s="282">
        <v>1960300060289</v>
      </c>
      <c r="F109" s="51"/>
      <c r="G109" s="51" t="s">
        <v>56</v>
      </c>
      <c r="H109" s="51"/>
      <c r="I109" s="39" t="s">
        <v>1511</v>
      </c>
      <c r="J109" s="39"/>
      <c r="K109" s="39" t="s">
        <v>700</v>
      </c>
      <c r="L109" s="39" t="s">
        <v>700</v>
      </c>
      <c r="M109" s="298" t="s">
        <v>479</v>
      </c>
      <c r="N109" s="39" t="s">
        <v>48</v>
      </c>
      <c r="O109" s="299"/>
      <c r="P109" s="300"/>
    </row>
    <row r="110" spans="1:16" ht="21.75">
      <c r="A110" s="51">
        <v>64</v>
      </c>
      <c r="B110" s="39" t="s">
        <v>226</v>
      </c>
      <c r="C110" s="280" t="s">
        <v>1638</v>
      </c>
      <c r="D110" s="281" t="s">
        <v>1639</v>
      </c>
      <c r="E110" s="282">
        <v>5960500017444</v>
      </c>
      <c r="F110" s="51">
        <v>24</v>
      </c>
      <c r="G110" s="51" t="s">
        <v>56</v>
      </c>
      <c r="H110" s="51">
        <v>1</v>
      </c>
      <c r="I110" s="39" t="s">
        <v>517</v>
      </c>
      <c r="J110" s="39"/>
      <c r="K110" s="39" t="s">
        <v>1640</v>
      </c>
      <c r="L110" s="39" t="s">
        <v>971</v>
      </c>
      <c r="M110" s="298" t="s">
        <v>1065</v>
      </c>
      <c r="N110" s="39" t="s">
        <v>48</v>
      </c>
      <c r="O110" s="299"/>
      <c r="P110" s="300"/>
    </row>
    <row r="111" spans="1:16" ht="21.75">
      <c r="A111" s="51">
        <v>65</v>
      </c>
      <c r="B111" s="39" t="s">
        <v>226</v>
      </c>
      <c r="C111" s="280" t="s">
        <v>1641</v>
      </c>
      <c r="D111" s="281" t="s">
        <v>1642</v>
      </c>
      <c r="E111" s="282">
        <v>1960300051832</v>
      </c>
      <c r="F111" s="51">
        <v>24</v>
      </c>
      <c r="G111" s="51" t="s">
        <v>56</v>
      </c>
      <c r="H111" s="51"/>
      <c r="I111" s="39" t="s">
        <v>517</v>
      </c>
      <c r="J111" s="39"/>
      <c r="K111" s="39" t="s">
        <v>1643</v>
      </c>
      <c r="L111" s="39" t="s">
        <v>1643</v>
      </c>
      <c r="M111" s="298" t="s">
        <v>479</v>
      </c>
      <c r="N111" s="39" t="s">
        <v>48</v>
      </c>
      <c r="O111" s="299"/>
      <c r="P111" s="300"/>
    </row>
    <row r="112" spans="1:16" ht="21.75">
      <c r="A112" s="51">
        <v>66</v>
      </c>
      <c r="B112" s="39" t="s">
        <v>226</v>
      </c>
      <c r="C112" s="280" t="s">
        <v>1644</v>
      </c>
      <c r="D112" s="281" t="s">
        <v>1645</v>
      </c>
      <c r="E112" s="282">
        <v>1960500158762</v>
      </c>
      <c r="F112" s="51">
        <v>23</v>
      </c>
      <c r="G112" s="51" t="s">
        <v>56</v>
      </c>
      <c r="H112" s="51"/>
      <c r="I112" s="39" t="s">
        <v>517</v>
      </c>
      <c r="J112" s="39"/>
      <c r="K112" s="39" t="s">
        <v>1646</v>
      </c>
      <c r="L112" s="39" t="s">
        <v>1514</v>
      </c>
      <c r="M112" s="298"/>
      <c r="N112" s="39" t="s">
        <v>48</v>
      </c>
      <c r="O112" s="299"/>
      <c r="P112" s="300"/>
    </row>
    <row r="113" spans="1:16" ht="21.75">
      <c r="A113" s="51">
        <v>67</v>
      </c>
      <c r="B113" s="39" t="s">
        <v>226</v>
      </c>
      <c r="C113" s="280" t="s">
        <v>1647</v>
      </c>
      <c r="D113" s="281" t="s">
        <v>1648</v>
      </c>
      <c r="E113" s="282">
        <v>19699000123522</v>
      </c>
      <c r="F113" s="51">
        <v>23</v>
      </c>
      <c r="G113" s="51" t="s">
        <v>56</v>
      </c>
      <c r="H113" s="51">
        <v>2</v>
      </c>
      <c r="I113" s="39" t="s">
        <v>517</v>
      </c>
      <c r="J113" s="39"/>
      <c r="K113" s="39" t="s">
        <v>562</v>
      </c>
      <c r="L113" s="39" t="s">
        <v>1514</v>
      </c>
      <c r="M113" s="298" t="s">
        <v>1065</v>
      </c>
      <c r="N113" s="39" t="s">
        <v>48</v>
      </c>
      <c r="O113" s="299"/>
      <c r="P113" s="300"/>
    </row>
    <row r="114" spans="1:16" ht="21.75">
      <c r="A114" s="51">
        <v>68</v>
      </c>
      <c r="B114" s="39" t="s">
        <v>226</v>
      </c>
      <c r="C114" s="280" t="s">
        <v>1649</v>
      </c>
      <c r="D114" s="281" t="s">
        <v>1650</v>
      </c>
      <c r="E114" s="282">
        <v>2960100015598</v>
      </c>
      <c r="F114" s="51">
        <v>24</v>
      </c>
      <c r="G114" s="51" t="s">
        <v>56</v>
      </c>
      <c r="H114" s="51">
        <v>2</v>
      </c>
      <c r="I114" s="39" t="s">
        <v>517</v>
      </c>
      <c r="J114" s="39"/>
      <c r="K114" s="39" t="s">
        <v>1651</v>
      </c>
      <c r="L114" s="39" t="s">
        <v>836</v>
      </c>
      <c r="M114" s="298" t="s">
        <v>1065</v>
      </c>
      <c r="N114" s="39" t="s">
        <v>48</v>
      </c>
      <c r="O114" s="299"/>
      <c r="P114" s="300"/>
    </row>
    <row r="115" spans="1:16" ht="21.75">
      <c r="A115" s="51">
        <v>69</v>
      </c>
      <c r="B115" s="39" t="s">
        <v>226</v>
      </c>
      <c r="C115" s="280" t="s">
        <v>1652</v>
      </c>
      <c r="D115" s="281" t="s">
        <v>1653</v>
      </c>
      <c r="E115" s="39"/>
      <c r="F115" s="282"/>
      <c r="G115" s="51" t="s">
        <v>56</v>
      </c>
      <c r="H115" s="51"/>
      <c r="I115" s="39" t="s">
        <v>517</v>
      </c>
      <c r="J115" s="39"/>
      <c r="K115" s="39"/>
      <c r="L115" s="39"/>
      <c r="M115" s="298" t="s">
        <v>1065</v>
      </c>
      <c r="N115" s="39" t="s">
        <v>1530</v>
      </c>
      <c r="O115" s="299"/>
      <c r="P115" s="300"/>
    </row>
    <row r="116" spans="1:16" ht="21.75">
      <c r="A116" s="51">
        <v>70</v>
      </c>
      <c r="B116" s="39" t="s">
        <v>226</v>
      </c>
      <c r="C116" s="289" t="s">
        <v>1654</v>
      </c>
      <c r="D116" s="288" t="s">
        <v>1655</v>
      </c>
      <c r="E116" s="39"/>
      <c r="F116" s="282"/>
      <c r="G116" s="51" t="s">
        <v>56</v>
      </c>
      <c r="H116" s="51"/>
      <c r="I116" s="39" t="s">
        <v>517</v>
      </c>
      <c r="J116" s="39"/>
      <c r="K116" s="39"/>
      <c r="L116" s="39" t="s">
        <v>206</v>
      </c>
      <c r="M116" s="298" t="s">
        <v>1065</v>
      </c>
      <c r="N116" s="39" t="s">
        <v>48</v>
      </c>
      <c r="O116" s="299"/>
      <c r="P116" s="300"/>
    </row>
    <row r="117" spans="1:16" ht="21.75">
      <c r="A117" s="581" t="s">
        <v>925</v>
      </c>
      <c r="B117" s="582"/>
      <c r="C117" s="582"/>
      <c r="D117" s="582"/>
      <c r="E117" s="582"/>
      <c r="F117" s="582"/>
      <c r="G117" s="582"/>
      <c r="H117" s="582"/>
      <c r="I117" s="582"/>
      <c r="J117" s="582"/>
      <c r="K117" s="582"/>
      <c r="L117" s="582"/>
      <c r="M117" s="582"/>
      <c r="N117" s="583"/>
      <c r="O117" s="300"/>
      <c r="P117" s="300"/>
    </row>
    <row r="118" spans="1:14" ht="21.75">
      <c r="A118" s="246" t="s">
        <v>87</v>
      </c>
      <c r="B118" s="235" t="s">
        <v>267</v>
      </c>
      <c r="C118" s="236" t="s">
        <v>491</v>
      </c>
      <c r="D118" s="225" t="s">
        <v>18</v>
      </c>
      <c r="E118" s="236" t="s">
        <v>492</v>
      </c>
      <c r="F118" s="236">
        <v>40</v>
      </c>
      <c r="G118" s="236" t="s">
        <v>56</v>
      </c>
      <c r="H118" s="225">
        <v>13</v>
      </c>
      <c r="I118" s="228" t="s">
        <v>75</v>
      </c>
      <c r="J118" s="228" t="s">
        <v>493</v>
      </c>
      <c r="K118" s="228" t="s">
        <v>494</v>
      </c>
      <c r="L118" s="228"/>
      <c r="M118" s="301"/>
      <c r="N118" s="247" t="s">
        <v>270</v>
      </c>
    </row>
    <row r="119" spans="1:14" ht="21.75">
      <c r="A119" s="246" t="s">
        <v>94</v>
      </c>
      <c r="B119" s="235" t="s">
        <v>267</v>
      </c>
      <c r="C119" s="236" t="s">
        <v>495</v>
      </c>
      <c r="D119" s="225" t="s">
        <v>496</v>
      </c>
      <c r="E119" s="236" t="s">
        <v>497</v>
      </c>
      <c r="F119" s="236">
        <v>28</v>
      </c>
      <c r="G119" s="236" t="s">
        <v>56</v>
      </c>
      <c r="H119" s="225">
        <v>7</v>
      </c>
      <c r="I119" s="228" t="s">
        <v>75</v>
      </c>
      <c r="J119" s="228" t="s">
        <v>498</v>
      </c>
      <c r="K119" s="228" t="s">
        <v>499</v>
      </c>
      <c r="L119" s="228"/>
      <c r="M119" s="301"/>
      <c r="N119" s="247" t="s">
        <v>500</v>
      </c>
    </row>
    <row r="120" spans="1:14" ht="24">
      <c r="A120" s="246" t="s">
        <v>98</v>
      </c>
      <c r="B120" s="235" t="s">
        <v>267</v>
      </c>
      <c r="C120" s="236" t="s">
        <v>501</v>
      </c>
      <c r="D120" s="225" t="s">
        <v>502</v>
      </c>
      <c r="E120" s="236" t="s">
        <v>503</v>
      </c>
      <c r="F120" s="236">
        <v>28</v>
      </c>
      <c r="G120" s="236" t="s">
        <v>56</v>
      </c>
      <c r="H120" s="225">
        <v>2</v>
      </c>
      <c r="I120" s="228" t="s">
        <v>504</v>
      </c>
      <c r="J120" s="228" t="s">
        <v>505</v>
      </c>
      <c r="K120" s="228" t="s">
        <v>506</v>
      </c>
      <c r="L120" s="228" t="s">
        <v>206</v>
      </c>
      <c r="M120" s="296" t="s">
        <v>479</v>
      </c>
      <c r="N120" s="247" t="s">
        <v>508</v>
      </c>
    </row>
    <row r="121" spans="1:14" ht="21.75">
      <c r="A121" s="246" t="s">
        <v>104</v>
      </c>
      <c r="B121" s="235" t="s">
        <v>267</v>
      </c>
      <c r="C121" s="236" t="s">
        <v>509</v>
      </c>
      <c r="D121" s="225" t="s">
        <v>502</v>
      </c>
      <c r="E121" s="236" t="s">
        <v>510</v>
      </c>
      <c r="F121" s="236">
        <v>26</v>
      </c>
      <c r="G121" s="236" t="s">
        <v>56</v>
      </c>
      <c r="H121" s="225">
        <v>2</v>
      </c>
      <c r="I121" s="228" t="s">
        <v>511</v>
      </c>
      <c r="J121" s="228" t="s">
        <v>512</v>
      </c>
      <c r="K121" s="228"/>
      <c r="L121" s="228" t="s">
        <v>206</v>
      </c>
      <c r="M121" s="298" t="s">
        <v>1065</v>
      </c>
      <c r="N121" s="247" t="s">
        <v>514</v>
      </c>
    </row>
    <row r="122" spans="1:14" ht="24">
      <c r="A122" s="246" t="s">
        <v>111</v>
      </c>
      <c r="B122" s="235" t="s">
        <v>267</v>
      </c>
      <c r="C122" s="236" t="s">
        <v>515</v>
      </c>
      <c r="D122" s="225" t="s">
        <v>502</v>
      </c>
      <c r="E122" s="236" t="s">
        <v>516</v>
      </c>
      <c r="F122" s="236">
        <v>25</v>
      </c>
      <c r="G122" s="236" t="s">
        <v>56</v>
      </c>
      <c r="H122" s="225">
        <v>1</v>
      </c>
      <c r="I122" s="228" t="s">
        <v>517</v>
      </c>
      <c r="J122" s="228" t="s">
        <v>518</v>
      </c>
      <c r="K122" s="228" t="s">
        <v>506</v>
      </c>
      <c r="L122" s="228" t="s">
        <v>206</v>
      </c>
      <c r="M122" s="296" t="s">
        <v>479</v>
      </c>
      <c r="N122" s="247" t="s">
        <v>519</v>
      </c>
    </row>
    <row r="123" spans="1:14" ht="21.75">
      <c r="A123" s="246" t="s">
        <v>219</v>
      </c>
      <c r="B123" s="235" t="s">
        <v>267</v>
      </c>
      <c r="C123" s="236" t="s">
        <v>520</v>
      </c>
      <c r="D123" s="225" t="s">
        <v>502</v>
      </c>
      <c r="E123" s="236" t="s">
        <v>521</v>
      </c>
      <c r="F123" s="236">
        <v>24</v>
      </c>
      <c r="G123" s="236" t="s">
        <v>56</v>
      </c>
      <c r="H123" s="225">
        <v>3</v>
      </c>
      <c r="I123" s="228" t="s">
        <v>517</v>
      </c>
      <c r="J123" s="228" t="s">
        <v>522</v>
      </c>
      <c r="K123" s="228" t="s">
        <v>523</v>
      </c>
      <c r="L123" s="228" t="s">
        <v>524</v>
      </c>
      <c r="M123" s="298" t="s">
        <v>1065</v>
      </c>
      <c r="N123" s="247" t="s">
        <v>525</v>
      </c>
    </row>
    <row r="124" spans="1:14" ht="21.75">
      <c r="A124" s="246" t="s">
        <v>225</v>
      </c>
      <c r="B124" s="235" t="s">
        <v>267</v>
      </c>
      <c r="C124" s="236" t="s">
        <v>526</v>
      </c>
      <c r="D124" s="225" t="s">
        <v>502</v>
      </c>
      <c r="E124" s="236" t="s">
        <v>527</v>
      </c>
      <c r="F124" s="236">
        <v>24</v>
      </c>
      <c r="G124" s="236" t="s">
        <v>56</v>
      </c>
      <c r="H124" s="225">
        <v>1</v>
      </c>
      <c r="I124" s="228" t="s">
        <v>528</v>
      </c>
      <c r="J124" s="228" t="s">
        <v>493</v>
      </c>
      <c r="K124" s="228" t="s">
        <v>529</v>
      </c>
      <c r="L124" s="228" t="s">
        <v>206</v>
      </c>
      <c r="M124" s="298" t="s">
        <v>1065</v>
      </c>
      <c r="N124" s="247" t="s">
        <v>530</v>
      </c>
    </row>
    <row r="125" spans="1:14" ht="21.75">
      <c r="A125" s="246" t="s">
        <v>428</v>
      </c>
      <c r="B125" s="235" t="s">
        <v>267</v>
      </c>
      <c r="C125" s="236" t="s">
        <v>531</v>
      </c>
      <c r="D125" s="225" t="s">
        <v>502</v>
      </c>
      <c r="E125" s="236" t="s">
        <v>532</v>
      </c>
      <c r="F125" s="236">
        <v>29</v>
      </c>
      <c r="G125" s="236" t="s">
        <v>56</v>
      </c>
      <c r="H125" s="225">
        <v>1</v>
      </c>
      <c r="I125" s="228" t="s">
        <v>528</v>
      </c>
      <c r="J125" s="228" t="s">
        <v>522</v>
      </c>
      <c r="K125" s="228" t="s">
        <v>533</v>
      </c>
      <c r="L125" s="228" t="s">
        <v>524</v>
      </c>
      <c r="M125" s="298" t="s">
        <v>1065</v>
      </c>
      <c r="N125" s="247" t="s">
        <v>534</v>
      </c>
    </row>
    <row r="126" spans="1:14" ht="21.75">
      <c r="A126" s="246" t="s">
        <v>429</v>
      </c>
      <c r="B126" s="235" t="s">
        <v>267</v>
      </c>
      <c r="C126" s="236" t="s">
        <v>535</v>
      </c>
      <c r="D126" s="225" t="s">
        <v>502</v>
      </c>
      <c r="E126" s="236" t="s">
        <v>536</v>
      </c>
      <c r="F126" s="236">
        <v>28</v>
      </c>
      <c r="G126" s="236" t="s">
        <v>56</v>
      </c>
      <c r="H126" s="225">
        <v>5</v>
      </c>
      <c r="I126" s="228" t="s">
        <v>517</v>
      </c>
      <c r="J126" s="228" t="s">
        <v>537</v>
      </c>
      <c r="K126" s="228" t="s">
        <v>538</v>
      </c>
      <c r="L126" s="228" t="s">
        <v>539</v>
      </c>
      <c r="M126" s="301" t="s">
        <v>507</v>
      </c>
      <c r="N126" s="247" t="s">
        <v>540</v>
      </c>
    </row>
    <row r="127" spans="1:14" ht="21.75">
      <c r="A127" s="246" t="s">
        <v>430</v>
      </c>
      <c r="B127" s="235" t="s">
        <v>267</v>
      </c>
      <c r="C127" s="236" t="s">
        <v>541</v>
      </c>
      <c r="D127" s="225" t="s">
        <v>502</v>
      </c>
      <c r="E127" s="236" t="s">
        <v>542</v>
      </c>
      <c r="F127" s="236">
        <v>28</v>
      </c>
      <c r="G127" s="236" t="s">
        <v>56</v>
      </c>
      <c r="H127" s="225">
        <v>3</v>
      </c>
      <c r="I127" s="228" t="s">
        <v>543</v>
      </c>
      <c r="J127" s="228" t="s">
        <v>544</v>
      </c>
      <c r="K127" s="228"/>
      <c r="L127" s="228" t="s">
        <v>545</v>
      </c>
      <c r="M127" s="298" t="s">
        <v>1065</v>
      </c>
      <c r="N127" s="247" t="s">
        <v>546</v>
      </c>
    </row>
    <row r="128" spans="1:14" ht="21.75">
      <c r="A128" s="246" t="s">
        <v>431</v>
      </c>
      <c r="B128" s="235" t="s">
        <v>267</v>
      </c>
      <c r="C128" s="236" t="s">
        <v>547</v>
      </c>
      <c r="D128" s="225" t="s">
        <v>502</v>
      </c>
      <c r="E128" s="236" t="s">
        <v>548</v>
      </c>
      <c r="F128" s="236">
        <v>27</v>
      </c>
      <c r="G128" s="236" t="s">
        <v>56</v>
      </c>
      <c r="H128" s="225">
        <v>3</v>
      </c>
      <c r="I128" s="228" t="s">
        <v>511</v>
      </c>
      <c r="J128" s="228" t="s">
        <v>549</v>
      </c>
      <c r="K128" s="228"/>
      <c r="L128" s="228" t="s">
        <v>206</v>
      </c>
      <c r="M128" s="298" t="s">
        <v>1065</v>
      </c>
      <c r="N128" s="247"/>
    </row>
    <row r="129" spans="1:14" ht="21.75">
      <c r="A129" s="246" t="s">
        <v>432</v>
      </c>
      <c r="B129" s="235" t="s">
        <v>267</v>
      </c>
      <c r="C129" s="236" t="s">
        <v>550</v>
      </c>
      <c r="D129" s="225" t="s">
        <v>502</v>
      </c>
      <c r="E129" s="236" t="s">
        <v>551</v>
      </c>
      <c r="F129" s="236">
        <v>27</v>
      </c>
      <c r="G129" s="236" t="s">
        <v>56</v>
      </c>
      <c r="H129" s="225">
        <v>3</v>
      </c>
      <c r="I129" s="228" t="s">
        <v>517</v>
      </c>
      <c r="J129" s="228" t="s">
        <v>552</v>
      </c>
      <c r="K129" s="228" t="s">
        <v>553</v>
      </c>
      <c r="L129" s="228" t="s">
        <v>545</v>
      </c>
      <c r="M129" s="298" t="s">
        <v>1065</v>
      </c>
      <c r="N129" s="247"/>
    </row>
    <row r="130" spans="1:14" ht="21.75">
      <c r="A130" s="246" t="s">
        <v>433</v>
      </c>
      <c r="B130" s="235" t="s">
        <v>267</v>
      </c>
      <c r="C130" s="236" t="s">
        <v>554</v>
      </c>
      <c r="D130" s="225" t="s">
        <v>502</v>
      </c>
      <c r="E130" s="236" t="s">
        <v>555</v>
      </c>
      <c r="F130" s="236">
        <v>26</v>
      </c>
      <c r="G130" s="236" t="s">
        <v>56</v>
      </c>
      <c r="H130" s="225">
        <v>4</v>
      </c>
      <c r="I130" s="228" t="s">
        <v>504</v>
      </c>
      <c r="J130" s="228" t="s">
        <v>556</v>
      </c>
      <c r="K130" s="228" t="s">
        <v>206</v>
      </c>
      <c r="L130" s="228" t="s">
        <v>206</v>
      </c>
      <c r="M130" s="301" t="s">
        <v>479</v>
      </c>
      <c r="N130" s="247" t="s">
        <v>557</v>
      </c>
    </row>
    <row r="131" spans="1:14" ht="21.75">
      <c r="A131" s="246" t="s">
        <v>434</v>
      </c>
      <c r="B131" s="235" t="s">
        <v>267</v>
      </c>
      <c r="C131" s="236" t="s">
        <v>558</v>
      </c>
      <c r="D131" s="225" t="s">
        <v>502</v>
      </c>
      <c r="E131" s="236" t="s">
        <v>559</v>
      </c>
      <c r="F131" s="236">
        <v>26</v>
      </c>
      <c r="G131" s="236" t="s">
        <v>56</v>
      </c>
      <c r="H131" s="225">
        <v>5</v>
      </c>
      <c r="I131" s="228" t="s">
        <v>504</v>
      </c>
      <c r="J131" s="228" t="s">
        <v>556</v>
      </c>
      <c r="K131" s="228" t="s">
        <v>206</v>
      </c>
      <c r="L131" s="228" t="s">
        <v>206</v>
      </c>
      <c r="M131" s="301" t="s">
        <v>479</v>
      </c>
      <c r="N131" s="247"/>
    </row>
    <row r="132" spans="1:14" ht="21.75">
      <c r="A132" s="246" t="s">
        <v>435</v>
      </c>
      <c r="B132" s="235" t="s">
        <v>267</v>
      </c>
      <c r="C132" s="236" t="s">
        <v>560</v>
      </c>
      <c r="D132" s="225" t="s">
        <v>502</v>
      </c>
      <c r="E132" s="236" t="s">
        <v>561</v>
      </c>
      <c r="F132" s="236">
        <v>25</v>
      </c>
      <c r="G132" s="236" t="s">
        <v>56</v>
      </c>
      <c r="H132" s="225">
        <v>2</v>
      </c>
      <c r="I132" s="228" t="s">
        <v>517</v>
      </c>
      <c r="J132" s="228" t="s">
        <v>544</v>
      </c>
      <c r="K132" s="228" t="s">
        <v>562</v>
      </c>
      <c r="L132" s="228" t="s">
        <v>563</v>
      </c>
      <c r="M132" s="301" t="s">
        <v>513</v>
      </c>
      <c r="N132" s="247" t="s">
        <v>564</v>
      </c>
    </row>
    <row r="133" spans="1:14" ht="21.75">
      <c r="A133" s="246" t="s">
        <v>436</v>
      </c>
      <c r="B133" s="235" t="s">
        <v>267</v>
      </c>
      <c r="C133" s="236" t="s">
        <v>565</v>
      </c>
      <c r="D133" s="225" t="s">
        <v>502</v>
      </c>
      <c r="E133" s="236" t="s">
        <v>566</v>
      </c>
      <c r="F133" s="236">
        <v>23</v>
      </c>
      <c r="G133" s="236" t="s">
        <v>56</v>
      </c>
      <c r="H133" s="225">
        <v>2</v>
      </c>
      <c r="I133" s="228" t="s">
        <v>504</v>
      </c>
      <c r="J133" s="228" t="s">
        <v>505</v>
      </c>
      <c r="K133" s="228" t="s">
        <v>506</v>
      </c>
      <c r="L133" s="228" t="s">
        <v>206</v>
      </c>
      <c r="M133" s="301" t="s">
        <v>513</v>
      </c>
      <c r="N133" s="247" t="s">
        <v>567</v>
      </c>
    </row>
    <row r="134" spans="1:14" ht="21.75">
      <c r="A134" s="246" t="s">
        <v>437</v>
      </c>
      <c r="B134" s="235" t="s">
        <v>267</v>
      </c>
      <c r="C134" s="236" t="s">
        <v>568</v>
      </c>
      <c r="D134" s="225" t="s">
        <v>502</v>
      </c>
      <c r="E134" s="236" t="s">
        <v>569</v>
      </c>
      <c r="F134" s="236">
        <v>27</v>
      </c>
      <c r="G134" s="236" t="s">
        <v>56</v>
      </c>
      <c r="H134" s="225">
        <v>2</v>
      </c>
      <c r="I134" s="228" t="s">
        <v>528</v>
      </c>
      <c r="J134" s="228" t="s">
        <v>570</v>
      </c>
      <c r="K134" s="228" t="s">
        <v>571</v>
      </c>
      <c r="L134" s="228" t="s">
        <v>529</v>
      </c>
      <c r="M134" s="301" t="s">
        <v>507</v>
      </c>
      <c r="N134" s="247" t="s">
        <v>572</v>
      </c>
    </row>
    <row r="135" spans="1:14" ht="21.75">
      <c r="A135" s="246" t="s">
        <v>438</v>
      </c>
      <c r="B135" s="235" t="s">
        <v>267</v>
      </c>
      <c r="C135" s="236" t="s">
        <v>573</v>
      </c>
      <c r="D135" s="225" t="s">
        <v>502</v>
      </c>
      <c r="E135" s="236" t="s">
        <v>574</v>
      </c>
      <c r="F135" s="236">
        <v>28</v>
      </c>
      <c r="G135" s="236" t="s">
        <v>56</v>
      </c>
      <c r="H135" s="225"/>
      <c r="I135" s="228" t="s">
        <v>528</v>
      </c>
      <c r="J135" s="228" t="s">
        <v>493</v>
      </c>
      <c r="K135" s="228" t="s">
        <v>506</v>
      </c>
      <c r="L135" s="228" t="s">
        <v>206</v>
      </c>
      <c r="M135" s="301" t="s">
        <v>513</v>
      </c>
      <c r="N135" s="247" t="s">
        <v>575</v>
      </c>
    </row>
    <row r="136" spans="1:14" ht="21.75">
      <c r="A136" s="246" t="s">
        <v>439</v>
      </c>
      <c r="B136" s="235" t="s">
        <v>267</v>
      </c>
      <c r="C136" s="236" t="s">
        <v>576</v>
      </c>
      <c r="D136" s="225" t="s">
        <v>502</v>
      </c>
      <c r="E136" s="236" t="s">
        <v>577</v>
      </c>
      <c r="F136" s="236">
        <v>40</v>
      </c>
      <c r="G136" s="236" t="s">
        <v>56</v>
      </c>
      <c r="H136" s="225">
        <v>12</v>
      </c>
      <c r="I136" s="228" t="s">
        <v>543</v>
      </c>
      <c r="J136" s="228" t="s">
        <v>543</v>
      </c>
      <c r="K136" s="228" t="s">
        <v>518</v>
      </c>
      <c r="L136" s="228" t="s">
        <v>578</v>
      </c>
      <c r="M136" s="301" t="s">
        <v>513</v>
      </c>
      <c r="N136" s="247"/>
    </row>
    <row r="137" spans="1:14" ht="21.75">
      <c r="A137" s="246" t="s">
        <v>440</v>
      </c>
      <c r="B137" s="235" t="s">
        <v>267</v>
      </c>
      <c r="C137" s="248" t="s">
        <v>579</v>
      </c>
      <c r="D137" s="225" t="s">
        <v>502</v>
      </c>
      <c r="E137" s="248" t="s">
        <v>580</v>
      </c>
      <c r="F137" s="248">
        <v>31</v>
      </c>
      <c r="G137" s="236" t="s">
        <v>56</v>
      </c>
      <c r="H137" s="250">
        <v>7</v>
      </c>
      <c r="I137" s="249" t="s">
        <v>504</v>
      </c>
      <c r="J137" s="249" t="s">
        <v>556</v>
      </c>
      <c r="K137" s="249" t="s">
        <v>206</v>
      </c>
      <c r="L137" s="249" t="s">
        <v>56</v>
      </c>
      <c r="M137" s="301" t="s">
        <v>513</v>
      </c>
      <c r="N137" s="247"/>
    </row>
    <row r="138" spans="1:14" ht="21.75">
      <c r="A138" s="246" t="s">
        <v>441</v>
      </c>
      <c r="B138" s="235" t="s">
        <v>267</v>
      </c>
      <c r="C138" s="100" t="s">
        <v>581</v>
      </c>
      <c r="D138" s="225" t="s">
        <v>502</v>
      </c>
      <c r="E138" s="100" t="s">
        <v>582</v>
      </c>
      <c r="F138" s="100">
        <v>36</v>
      </c>
      <c r="G138" s="236" t="s">
        <v>56</v>
      </c>
      <c r="H138" s="61">
        <v>8</v>
      </c>
      <c r="I138" s="63" t="s">
        <v>543</v>
      </c>
      <c r="J138" s="63" t="s">
        <v>544</v>
      </c>
      <c r="K138" s="63" t="s">
        <v>562</v>
      </c>
      <c r="L138" s="63" t="s">
        <v>583</v>
      </c>
      <c r="M138" s="301" t="s">
        <v>507</v>
      </c>
      <c r="N138" s="211"/>
    </row>
    <row r="139" spans="1:14" ht="21.75">
      <c r="A139" s="246" t="s">
        <v>442</v>
      </c>
      <c r="B139" s="235" t="s">
        <v>267</v>
      </c>
      <c r="C139" s="100" t="s">
        <v>584</v>
      </c>
      <c r="D139" s="225" t="s">
        <v>502</v>
      </c>
      <c r="E139" s="100" t="s">
        <v>585</v>
      </c>
      <c r="F139" s="100">
        <v>32</v>
      </c>
      <c r="G139" s="236" t="s">
        <v>56</v>
      </c>
      <c r="H139" s="61">
        <v>7</v>
      </c>
      <c r="I139" s="63" t="s">
        <v>543</v>
      </c>
      <c r="J139" s="63" t="s">
        <v>586</v>
      </c>
      <c r="K139" s="63" t="s">
        <v>524</v>
      </c>
      <c r="L139" s="63"/>
      <c r="M139" s="301" t="s">
        <v>513</v>
      </c>
      <c r="N139" s="211" t="s">
        <v>587</v>
      </c>
    </row>
    <row r="140" spans="1:14" ht="21.75">
      <c r="A140" s="246" t="s">
        <v>443</v>
      </c>
      <c r="B140" s="235" t="s">
        <v>267</v>
      </c>
      <c r="C140" s="235" t="s">
        <v>588</v>
      </c>
      <c r="D140" s="225" t="s">
        <v>502</v>
      </c>
      <c r="E140" s="100" t="s">
        <v>589</v>
      </c>
      <c r="F140" s="100">
        <v>35</v>
      </c>
      <c r="G140" s="236" t="s">
        <v>56</v>
      </c>
      <c r="H140" s="61">
        <v>5</v>
      </c>
      <c r="I140" s="63" t="s">
        <v>528</v>
      </c>
      <c r="J140" s="63" t="s">
        <v>590</v>
      </c>
      <c r="K140" s="63" t="s">
        <v>591</v>
      </c>
      <c r="L140" s="63" t="s">
        <v>56</v>
      </c>
      <c r="M140" s="301" t="s">
        <v>507</v>
      </c>
      <c r="N140" s="211"/>
    </row>
    <row r="141" spans="1:14" ht="21.75">
      <c r="A141" s="246" t="s">
        <v>444</v>
      </c>
      <c r="B141" s="235" t="s">
        <v>267</v>
      </c>
      <c r="C141" s="235" t="s">
        <v>592</v>
      </c>
      <c r="D141" s="225" t="s">
        <v>502</v>
      </c>
      <c r="E141" s="100" t="s">
        <v>593</v>
      </c>
      <c r="F141" s="100">
        <v>36</v>
      </c>
      <c r="G141" s="236" t="s">
        <v>56</v>
      </c>
      <c r="H141" s="61">
        <v>4</v>
      </c>
      <c r="I141" s="63" t="s">
        <v>199</v>
      </c>
      <c r="J141" s="63" t="s">
        <v>594</v>
      </c>
      <c r="K141" s="63" t="s">
        <v>595</v>
      </c>
      <c r="L141" s="63" t="s">
        <v>206</v>
      </c>
      <c r="M141" s="301" t="s">
        <v>513</v>
      </c>
      <c r="N141" s="211"/>
    </row>
    <row r="142" spans="1:14" ht="21.75">
      <c r="A142" s="246" t="s">
        <v>445</v>
      </c>
      <c r="B142" s="235" t="s">
        <v>267</v>
      </c>
      <c r="C142" s="235" t="s">
        <v>596</v>
      </c>
      <c r="D142" s="225" t="s">
        <v>502</v>
      </c>
      <c r="E142" s="100" t="s">
        <v>597</v>
      </c>
      <c r="F142" s="100">
        <v>36</v>
      </c>
      <c r="G142" s="236" t="s">
        <v>56</v>
      </c>
      <c r="H142" s="61">
        <v>2</v>
      </c>
      <c r="I142" s="63" t="s">
        <v>543</v>
      </c>
      <c r="J142" s="63" t="s">
        <v>598</v>
      </c>
      <c r="K142" s="63" t="s">
        <v>599</v>
      </c>
      <c r="L142" s="63" t="s">
        <v>529</v>
      </c>
      <c r="M142" s="301" t="s">
        <v>513</v>
      </c>
      <c r="N142" s="211" t="s">
        <v>600</v>
      </c>
    </row>
    <row r="143" spans="1:14" ht="21.75">
      <c r="A143" s="246" t="s">
        <v>446</v>
      </c>
      <c r="B143" s="235" t="s">
        <v>263</v>
      </c>
      <c r="C143" s="225" t="s">
        <v>281</v>
      </c>
      <c r="D143" s="225" t="s">
        <v>601</v>
      </c>
      <c r="E143" s="275">
        <v>3960600293391</v>
      </c>
      <c r="F143" s="236">
        <v>61</v>
      </c>
      <c r="G143" s="236" t="s">
        <v>56</v>
      </c>
      <c r="H143" s="225">
        <v>32</v>
      </c>
      <c r="I143" s="228" t="s">
        <v>602</v>
      </c>
      <c r="J143" s="228" t="s">
        <v>603</v>
      </c>
      <c r="K143" s="228" t="s">
        <v>604</v>
      </c>
      <c r="L143" s="225" t="s">
        <v>136</v>
      </c>
      <c r="M143" s="301" t="s">
        <v>136</v>
      </c>
      <c r="N143" s="251">
        <v>812768992</v>
      </c>
    </row>
    <row r="144" spans="1:14" ht="23.25" customHeight="1">
      <c r="A144" s="246" t="s">
        <v>447</v>
      </c>
      <c r="B144" s="235" t="s">
        <v>263</v>
      </c>
      <c r="C144" s="236" t="s">
        <v>283</v>
      </c>
      <c r="D144" s="225" t="s">
        <v>17</v>
      </c>
      <c r="E144" s="275">
        <v>3960600293412</v>
      </c>
      <c r="F144" s="236">
        <v>56</v>
      </c>
      <c r="G144" s="236" t="s">
        <v>56</v>
      </c>
      <c r="H144" s="225">
        <v>32</v>
      </c>
      <c r="I144" s="228" t="s">
        <v>605</v>
      </c>
      <c r="J144" s="228" t="s">
        <v>606</v>
      </c>
      <c r="K144" s="228" t="s">
        <v>604</v>
      </c>
      <c r="L144" s="225" t="s">
        <v>136</v>
      </c>
      <c r="M144" s="301" t="s">
        <v>136</v>
      </c>
      <c r="N144" s="251">
        <v>879697372</v>
      </c>
    </row>
    <row r="145" spans="1:14" ht="21.75">
      <c r="A145" s="246" t="s">
        <v>448</v>
      </c>
      <c r="B145" s="235" t="s">
        <v>263</v>
      </c>
      <c r="C145" s="210" t="s">
        <v>607</v>
      </c>
      <c r="D145" s="225" t="s">
        <v>502</v>
      </c>
      <c r="E145" s="275">
        <v>3960600018101</v>
      </c>
      <c r="F145" s="236">
        <v>31</v>
      </c>
      <c r="G145" s="236" t="s">
        <v>56</v>
      </c>
      <c r="H145" s="225">
        <v>5</v>
      </c>
      <c r="I145" s="228" t="s">
        <v>605</v>
      </c>
      <c r="J145" s="228" t="s">
        <v>603</v>
      </c>
      <c r="K145" s="228" t="s">
        <v>206</v>
      </c>
      <c r="L145" s="225" t="s">
        <v>608</v>
      </c>
      <c r="M145" s="302" t="s">
        <v>507</v>
      </c>
      <c r="N145" s="251">
        <v>879214892</v>
      </c>
    </row>
    <row r="146" spans="1:14" ht="23.25" customHeight="1">
      <c r="A146" s="246" t="s">
        <v>449</v>
      </c>
      <c r="B146" s="235" t="s">
        <v>263</v>
      </c>
      <c r="C146" s="210" t="s">
        <v>609</v>
      </c>
      <c r="D146" s="225" t="s">
        <v>502</v>
      </c>
      <c r="E146" s="275">
        <v>1960600016366</v>
      </c>
      <c r="F146" s="236">
        <v>28</v>
      </c>
      <c r="G146" s="236" t="s">
        <v>56</v>
      </c>
      <c r="H146" s="225">
        <v>5</v>
      </c>
      <c r="I146" s="228" t="s">
        <v>605</v>
      </c>
      <c r="J146" s="228" t="s">
        <v>603</v>
      </c>
      <c r="K146" s="228" t="s">
        <v>206</v>
      </c>
      <c r="L146" s="225" t="s">
        <v>608</v>
      </c>
      <c r="M146" s="302" t="s">
        <v>507</v>
      </c>
      <c r="N146" s="251">
        <v>872951649</v>
      </c>
    </row>
    <row r="147" spans="1:14" ht="21.75">
      <c r="A147" s="246" t="s">
        <v>450</v>
      </c>
      <c r="B147" s="235" t="s">
        <v>263</v>
      </c>
      <c r="C147" s="210" t="s">
        <v>610</v>
      </c>
      <c r="D147" s="225" t="s">
        <v>611</v>
      </c>
      <c r="E147" s="275">
        <v>1960600008754</v>
      </c>
      <c r="F147" s="236">
        <v>29</v>
      </c>
      <c r="G147" s="236" t="s">
        <v>56</v>
      </c>
      <c r="H147" s="225">
        <v>4</v>
      </c>
      <c r="I147" s="228" t="s">
        <v>612</v>
      </c>
      <c r="J147" s="228" t="s">
        <v>603</v>
      </c>
      <c r="K147" s="228" t="s">
        <v>494</v>
      </c>
      <c r="L147" s="225" t="s">
        <v>608</v>
      </c>
      <c r="M147" s="301" t="s">
        <v>613</v>
      </c>
      <c r="N147" s="251">
        <v>801384280</v>
      </c>
    </row>
    <row r="148" spans="1:14" ht="21.75">
      <c r="A148" s="246" t="s">
        <v>451</v>
      </c>
      <c r="B148" s="235" t="s">
        <v>263</v>
      </c>
      <c r="C148" s="210" t="s">
        <v>614</v>
      </c>
      <c r="D148" s="225" t="s">
        <v>502</v>
      </c>
      <c r="E148" s="275">
        <v>1960600008835</v>
      </c>
      <c r="F148" s="236">
        <v>29</v>
      </c>
      <c r="G148" s="236" t="s">
        <v>56</v>
      </c>
      <c r="H148" s="225">
        <v>2</v>
      </c>
      <c r="I148" s="228" t="s">
        <v>605</v>
      </c>
      <c r="J148" s="228" t="s">
        <v>603</v>
      </c>
      <c r="K148" s="228" t="s">
        <v>206</v>
      </c>
      <c r="L148" s="225" t="s">
        <v>608</v>
      </c>
      <c r="M148" s="302" t="s">
        <v>507</v>
      </c>
      <c r="N148" s="251">
        <v>843121726</v>
      </c>
    </row>
    <row r="149" spans="1:14" ht="21.75">
      <c r="A149" s="246" t="s">
        <v>615</v>
      </c>
      <c r="B149" s="235" t="s">
        <v>258</v>
      </c>
      <c r="C149" s="225" t="s">
        <v>281</v>
      </c>
      <c r="D149" s="225" t="s">
        <v>616</v>
      </c>
      <c r="E149" s="275">
        <v>3960600293391</v>
      </c>
      <c r="F149" s="236">
        <v>61</v>
      </c>
      <c r="G149" s="236" t="s">
        <v>56</v>
      </c>
      <c r="H149" s="225">
        <v>32</v>
      </c>
      <c r="I149" s="228" t="s">
        <v>602</v>
      </c>
      <c r="J149" s="228" t="s">
        <v>603</v>
      </c>
      <c r="K149" s="228" t="s">
        <v>604</v>
      </c>
      <c r="L149" s="225" t="s">
        <v>136</v>
      </c>
      <c r="M149" s="301" t="s">
        <v>136</v>
      </c>
      <c r="N149" s="251">
        <v>812768992</v>
      </c>
    </row>
    <row r="150" spans="1:14" ht="21.75">
      <c r="A150" s="246" t="s">
        <v>617</v>
      </c>
      <c r="B150" s="235" t="s">
        <v>258</v>
      </c>
      <c r="C150" s="236" t="s">
        <v>618</v>
      </c>
      <c r="D150" s="225" t="s">
        <v>18</v>
      </c>
      <c r="E150" s="275">
        <v>3941000331420</v>
      </c>
      <c r="F150" s="236">
        <v>43</v>
      </c>
      <c r="G150" s="236" t="s">
        <v>56</v>
      </c>
      <c r="H150" s="225">
        <v>20</v>
      </c>
      <c r="I150" s="228" t="s">
        <v>75</v>
      </c>
      <c r="J150" s="228" t="s">
        <v>603</v>
      </c>
      <c r="K150" s="228" t="s">
        <v>604</v>
      </c>
      <c r="L150" s="225" t="s">
        <v>136</v>
      </c>
      <c r="M150" s="301" t="s">
        <v>136</v>
      </c>
      <c r="N150" s="251">
        <v>848600504</v>
      </c>
    </row>
    <row r="151" spans="1:14" ht="21.75">
      <c r="A151" s="246" t="s">
        <v>619</v>
      </c>
      <c r="B151" s="235" t="s">
        <v>258</v>
      </c>
      <c r="C151" s="210" t="s">
        <v>620</v>
      </c>
      <c r="D151" s="225" t="s">
        <v>502</v>
      </c>
      <c r="E151" s="275">
        <v>3960600293471</v>
      </c>
      <c r="F151" s="236">
        <v>37</v>
      </c>
      <c r="G151" s="236" t="s">
        <v>56</v>
      </c>
      <c r="H151" s="225">
        <v>16</v>
      </c>
      <c r="I151" s="228" t="s">
        <v>602</v>
      </c>
      <c r="J151" s="228" t="s">
        <v>544</v>
      </c>
      <c r="K151" s="228" t="s">
        <v>604</v>
      </c>
      <c r="L151" s="225" t="s">
        <v>621</v>
      </c>
      <c r="M151" s="301" t="s">
        <v>613</v>
      </c>
      <c r="N151" s="251">
        <v>817984370</v>
      </c>
    </row>
    <row r="152" spans="1:14" ht="21.75">
      <c r="A152" s="246" t="s">
        <v>622</v>
      </c>
      <c r="B152" s="235" t="s">
        <v>258</v>
      </c>
      <c r="C152" s="210" t="s">
        <v>623</v>
      </c>
      <c r="D152" s="225" t="s">
        <v>502</v>
      </c>
      <c r="E152" s="275">
        <v>3960600231298</v>
      </c>
      <c r="F152" s="236">
        <v>36</v>
      </c>
      <c r="G152" s="236" t="s">
        <v>56</v>
      </c>
      <c r="H152" s="225">
        <v>10</v>
      </c>
      <c r="I152" s="228" t="s">
        <v>624</v>
      </c>
      <c r="J152" s="225" t="s">
        <v>625</v>
      </c>
      <c r="K152" s="225" t="s">
        <v>136</v>
      </c>
      <c r="L152" s="225" t="s">
        <v>529</v>
      </c>
      <c r="M152" s="301" t="s">
        <v>613</v>
      </c>
      <c r="N152" s="251">
        <v>856725165</v>
      </c>
    </row>
    <row r="153" spans="1:14" ht="21.75">
      <c r="A153" s="246" t="s">
        <v>626</v>
      </c>
      <c r="B153" s="235" t="s">
        <v>258</v>
      </c>
      <c r="C153" s="210" t="s">
        <v>627</v>
      </c>
      <c r="D153" s="225" t="s">
        <v>502</v>
      </c>
      <c r="E153" s="275">
        <v>3960100018391</v>
      </c>
      <c r="F153" s="236">
        <v>40</v>
      </c>
      <c r="G153" s="236" t="s">
        <v>55</v>
      </c>
      <c r="H153" s="225">
        <v>16</v>
      </c>
      <c r="I153" s="228" t="s">
        <v>605</v>
      </c>
      <c r="J153" s="228" t="s">
        <v>628</v>
      </c>
      <c r="K153" s="228" t="s">
        <v>529</v>
      </c>
      <c r="L153" s="225" t="s">
        <v>529</v>
      </c>
      <c r="M153" s="302" t="s">
        <v>507</v>
      </c>
      <c r="N153" s="251">
        <v>872921507</v>
      </c>
    </row>
    <row r="154" spans="1:14" ht="21.75">
      <c r="A154" s="246" t="s">
        <v>629</v>
      </c>
      <c r="B154" s="235" t="s">
        <v>258</v>
      </c>
      <c r="C154" s="210" t="s">
        <v>630</v>
      </c>
      <c r="D154" s="225" t="s">
        <v>502</v>
      </c>
      <c r="E154" s="275">
        <v>3960500531753</v>
      </c>
      <c r="F154" s="236">
        <v>35</v>
      </c>
      <c r="G154" s="236" t="s">
        <v>56</v>
      </c>
      <c r="H154" s="225">
        <v>5</v>
      </c>
      <c r="I154" s="228" t="s">
        <v>631</v>
      </c>
      <c r="J154" s="228" t="s">
        <v>603</v>
      </c>
      <c r="K154" s="228" t="s">
        <v>632</v>
      </c>
      <c r="L154" s="225" t="s">
        <v>632</v>
      </c>
      <c r="M154" s="302" t="s">
        <v>507</v>
      </c>
      <c r="N154" s="251">
        <v>844608011</v>
      </c>
    </row>
    <row r="155" spans="1:14" ht="21.75">
      <c r="A155" s="246" t="s">
        <v>633</v>
      </c>
      <c r="B155" s="235" t="s">
        <v>258</v>
      </c>
      <c r="C155" s="210" t="s">
        <v>634</v>
      </c>
      <c r="D155" s="225" t="s">
        <v>502</v>
      </c>
      <c r="E155" s="275">
        <v>3960500528477</v>
      </c>
      <c r="F155" s="236">
        <v>37</v>
      </c>
      <c r="G155" s="236" t="s">
        <v>56</v>
      </c>
      <c r="H155" s="225">
        <v>5</v>
      </c>
      <c r="I155" s="228" t="s">
        <v>635</v>
      </c>
      <c r="J155" s="228" t="s">
        <v>636</v>
      </c>
      <c r="K155" s="228" t="s">
        <v>637</v>
      </c>
      <c r="L155" s="225" t="s">
        <v>632</v>
      </c>
      <c r="M155" s="302" t="s">
        <v>507</v>
      </c>
      <c r="N155" s="251">
        <v>869683582</v>
      </c>
    </row>
    <row r="156" spans="1:14" ht="21.75">
      <c r="A156" s="246" t="s">
        <v>638</v>
      </c>
      <c r="B156" s="235" t="s">
        <v>258</v>
      </c>
      <c r="C156" s="236" t="s">
        <v>639</v>
      </c>
      <c r="D156" s="225" t="s">
        <v>502</v>
      </c>
      <c r="E156" s="275">
        <v>3960600038986</v>
      </c>
      <c r="F156" s="236">
        <v>36</v>
      </c>
      <c r="G156" s="236" t="s">
        <v>56</v>
      </c>
      <c r="H156" s="225">
        <v>5</v>
      </c>
      <c r="I156" s="228" t="s">
        <v>612</v>
      </c>
      <c r="J156" s="228" t="s">
        <v>603</v>
      </c>
      <c r="K156" s="228" t="s">
        <v>494</v>
      </c>
      <c r="L156" s="225" t="s">
        <v>621</v>
      </c>
      <c r="M156" s="301" t="s">
        <v>613</v>
      </c>
      <c r="N156" s="251">
        <v>856409590</v>
      </c>
    </row>
    <row r="157" spans="1:14" ht="21.75">
      <c r="A157" s="246" t="s">
        <v>640</v>
      </c>
      <c r="B157" s="235" t="s">
        <v>258</v>
      </c>
      <c r="C157" s="236" t="s">
        <v>641</v>
      </c>
      <c r="D157" s="225" t="s">
        <v>502</v>
      </c>
      <c r="E157" s="275">
        <v>3960600011344</v>
      </c>
      <c r="F157" s="236">
        <v>31</v>
      </c>
      <c r="G157" s="236" t="s">
        <v>56</v>
      </c>
      <c r="H157" s="225">
        <v>5</v>
      </c>
      <c r="I157" s="228" t="s">
        <v>635</v>
      </c>
      <c r="J157" s="228" t="s">
        <v>603</v>
      </c>
      <c r="K157" s="228" t="s">
        <v>642</v>
      </c>
      <c r="L157" s="225" t="s">
        <v>643</v>
      </c>
      <c r="M157" s="301" t="s">
        <v>613</v>
      </c>
      <c r="N157" s="251">
        <v>897355669</v>
      </c>
    </row>
    <row r="158" spans="1:14" ht="21.75">
      <c r="A158" s="246" t="s">
        <v>644</v>
      </c>
      <c r="B158" s="235" t="s">
        <v>258</v>
      </c>
      <c r="C158" s="236" t="s">
        <v>645</v>
      </c>
      <c r="D158" s="225" t="s">
        <v>502</v>
      </c>
      <c r="E158" s="275">
        <v>3960700065543</v>
      </c>
      <c r="F158" s="236">
        <v>30</v>
      </c>
      <c r="G158" s="236" t="s">
        <v>56</v>
      </c>
      <c r="H158" s="225">
        <v>2</v>
      </c>
      <c r="I158" s="228" t="s">
        <v>612</v>
      </c>
      <c r="J158" s="228" t="s">
        <v>603</v>
      </c>
      <c r="K158" s="228" t="s">
        <v>494</v>
      </c>
      <c r="L158" s="228" t="s">
        <v>646</v>
      </c>
      <c r="M158" s="301" t="s">
        <v>613</v>
      </c>
      <c r="N158" s="251">
        <v>807164176</v>
      </c>
    </row>
    <row r="159" spans="1:14" ht="21.75">
      <c r="A159" s="246" t="s">
        <v>647</v>
      </c>
      <c r="B159" s="235" t="s">
        <v>258</v>
      </c>
      <c r="C159" s="236" t="s">
        <v>648</v>
      </c>
      <c r="D159" s="225" t="s">
        <v>502</v>
      </c>
      <c r="E159" s="275">
        <v>1960600032051</v>
      </c>
      <c r="F159" s="236">
        <v>27</v>
      </c>
      <c r="G159" s="236" t="s">
        <v>56</v>
      </c>
      <c r="H159" s="225">
        <v>2</v>
      </c>
      <c r="I159" s="228" t="s">
        <v>631</v>
      </c>
      <c r="J159" s="228" t="s">
        <v>603</v>
      </c>
      <c r="K159" s="228" t="s">
        <v>632</v>
      </c>
      <c r="L159" s="228" t="s">
        <v>646</v>
      </c>
      <c r="M159" s="301" t="s">
        <v>613</v>
      </c>
      <c r="N159" s="251">
        <v>807025730</v>
      </c>
    </row>
    <row r="160" spans="1:14" ht="21.75">
      <c r="A160" s="246" t="s">
        <v>649</v>
      </c>
      <c r="B160" s="235" t="s">
        <v>258</v>
      </c>
      <c r="C160" s="236" t="s">
        <v>650</v>
      </c>
      <c r="D160" s="225" t="s">
        <v>502</v>
      </c>
      <c r="E160" s="275">
        <v>1841200003978</v>
      </c>
      <c r="F160" s="236">
        <v>29</v>
      </c>
      <c r="G160" s="236" t="s">
        <v>55</v>
      </c>
      <c r="H160" s="225">
        <v>2</v>
      </c>
      <c r="I160" s="228" t="s">
        <v>635</v>
      </c>
      <c r="J160" s="228" t="s">
        <v>598</v>
      </c>
      <c r="K160" s="228" t="s">
        <v>651</v>
      </c>
      <c r="L160" s="225" t="s">
        <v>529</v>
      </c>
      <c r="M160" s="301" t="s">
        <v>613</v>
      </c>
      <c r="N160" s="251">
        <v>875035764</v>
      </c>
    </row>
    <row r="161" spans="1:14" ht="21.75">
      <c r="A161" s="246" t="s">
        <v>652</v>
      </c>
      <c r="B161" s="235" t="s">
        <v>272</v>
      </c>
      <c r="C161" s="236" t="s">
        <v>286</v>
      </c>
      <c r="D161" s="236" t="s">
        <v>16</v>
      </c>
      <c r="E161" s="276" t="s">
        <v>653</v>
      </c>
      <c r="F161" s="236">
        <v>44</v>
      </c>
      <c r="G161" s="236" t="s">
        <v>56</v>
      </c>
      <c r="H161" s="225">
        <v>10</v>
      </c>
      <c r="I161" s="228" t="s">
        <v>654</v>
      </c>
      <c r="J161" s="228" t="s">
        <v>655</v>
      </c>
      <c r="K161" s="228"/>
      <c r="L161" s="228"/>
      <c r="M161" s="303"/>
      <c r="N161" s="247">
        <v>819573788</v>
      </c>
    </row>
    <row r="162" spans="1:14" ht="21.75">
      <c r="A162" s="246" t="s">
        <v>656</v>
      </c>
      <c r="B162" s="235" t="s">
        <v>272</v>
      </c>
      <c r="C162" s="247" t="s">
        <v>657</v>
      </c>
      <c r="D162" s="236" t="s">
        <v>17</v>
      </c>
      <c r="E162" s="276" t="s">
        <v>658</v>
      </c>
      <c r="F162" s="236">
        <v>40</v>
      </c>
      <c r="G162" s="236" t="s">
        <v>56</v>
      </c>
      <c r="H162" s="225">
        <v>10</v>
      </c>
      <c r="I162" s="228" t="s">
        <v>605</v>
      </c>
      <c r="J162" s="236" t="s">
        <v>636</v>
      </c>
      <c r="K162" s="228" t="s">
        <v>659</v>
      </c>
      <c r="L162" s="228"/>
      <c r="M162" s="303" t="s">
        <v>660</v>
      </c>
      <c r="N162" s="247">
        <v>899751217</v>
      </c>
    </row>
    <row r="163" spans="1:14" ht="21.75">
      <c r="A163" s="246" t="s">
        <v>661</v>
      </c>
      <c r="B163" s="235" t="s">
        <v>272</v>
      </c>
      <c r="C163" s="236" t="s">
        <v>662</v>
      </c>
      <c r="D163" s="236" t="s">
        <v>18</v>
      </c>
      <c r="E163" s="276" t="s">
        <v>663</v>
      </c>
      <c r="F163" s="236">
        <v>42</v>
      </c>
      <c r="G163" s="236" t="s">
        <v>56</v>
      </c>
      <c r="H163" s="228">
        <v>12</v>
      </c>
      <c r="I163" s="228" t="s">
        <v>605</v>
      </c>
      <c r="J163" s="236" t="s">
        <v>636</v>
      </c>
      <c r="K163" s="228" t="s">
        <v>664</v>
      </c>
      <c r="L163" s="228" t="s">
        <v>665</v>
      </c>
      <c r="M163" s="303" t="s">
        <v>660</v>
      </c>
      <c r="N163" s="247">
        <v>813884238</v>
      </c>
    </row>
    <row r="164" spans="1:14" ht="21.75">
      <c r="A164" s="246" t="s">
        <v>666</v>
      </c>
      <c r="B164" s="235" t="s">
        <v>272</v>
      </c>
      <c r="C164" s="236" t="s">
        <v>667</v>
      </c>
      <c r="D164" s="236" t="s">
        <v>502</v>
      </c>
      <c r="E164" s="276" t="s">
        <v>668</v>
      </c>
      <c r="F164" s="236">
        <v>66</v>
      </c>
      <c r="G164" s="236" t="s">
        <v>56</v>
      </c>
      <c r="H164" s="228">
        <v>10</v>
      </c>
      <c r="I164" s="228" t="s">
        <v>605</v>
      </c>
      <c r="J164" s="228" t="s">
        <v>669</v>
      </c>
      <c r="K164" s="228"/>
      <c r="L164" s="228"/>
      <c r="M164" s="303" t="s">
        <v>660</v>
      </c>
      <c r="N164" s="247"/>
    </row>
    <row r="165" spans="1:14" ht="21.75">
      <c r="A165" s="246" t="s">
        <v>670</v>
      </c>
      <c r="B165" s="235" t="s">
        <v>272</v>
      </c>
      <c r="C165" s="236" t="s">
        <v>671</v>
      </c>
      <c r="D165" s="236" t="s">
        <v>502</v>
      </c>
      <c r="E165" s="276" t="s">
        <v>672</v>
      </c>
      <c r="F165" s="236">
        <v>31</v>
      </c>
      <c r="G165" s="236" t="s">
        <v>56</v>
      </c>
      <c r="H165" s="228">
        <v>8</v>
      </c>
      <c r="I165" s="228" t="s">
        <v>673</v>
      </c>
      <c r="J165" s="228" t="s">
        <v>674</v>
      </c>
      <c r="K165" s="236" t="s">
        <v>571</v>
      </c>
      <c r="L165" s="228" t="s">
        <v>529</v>
      </c>
      <c r="M165" s="303" t="s">
        <v>660</v>
      </c>
      <c r="N165" s="247">
        <v>862959539</v>
      </c>
    </row>
    <row r="166" spans="1:14" ht="21.75">
      <c r="A166" s="246" t="s">
        <v>675</v>
      </c>
      <c r="B166" s="235" t="s">
        <v>272</v>
      </c>
      <c r="C166" s="236" t="s">
        <v>676</v>
      </c>
      <c r="D166" s="236" t="s">
        <v>502</v>
      </c>
      <c r="E166" s="276" t="s">
        <v>677</v>
      </c>
      <c r="F166" s="236">
        <v>30</v>
      </c>
      <c r="G166" s="236" t="s">
        <v>56</v>
      </c>
      <c r="H166" s="228">
        <v>6</v>
      </c>
      <c r="I166" s="228" t="s">
        <v>605</v>
      </c>
      <c r="J166" s="228" t="s">
        <v>678</v>
      </c>
      <c r="K166" s="228" t="s">
        <v>679</v>
      </c>
      <c r="L166" s="228" t="s">
        <v>621</v>
      </c>
      <c r="M166" s="303" t="s">
        <v>660</v>
      </c>
      <c r="N166" s="247">
        <v>872273638</v>
      </c>
    </row>
    <row r="167" spans="1:14" ht="21.75">
      <c r="A167" s="246" t="s">
        <v>680</v>
      </c>
      <c r="B167" s="235" t="s">
        <v>272</v>
      </c>
      <c r="C167" s="236" t="s">
        <v>681</v>
      </c>
      <c r="D167" s="236" t="s">
        <v>502</v>
      </c>
      <c r="E167" s="276" t="s">
        <v>682</v>
      </c>
      <c r="F167" s="236">
        <v>29</v>
      </c>
      <c r="G167" s="236" t="s">
        <v>56</v>
      </c>
      <c r="H167" s="228">
        <v>5</v>
      </c>
      <c r="I167" s="228" t="s">
        <v>605</v>
      </c>
      <c r="J167" s="228" t="s">
        <v>683</v>
      </c>
      <c r="K167" s="228" t="s">
        <v>684</v>
      </c>
      <c r="L167" s="228" t="s">
        <v>632</v>
      </c>
      <c r="M167" s="303" t="s">
        <v>685</v>
      </c>
      <c r="N167" s="247">
        <v>848409853</v>
      </c>
    </row>
    <row r="168" spans="1:14" ht="21.75">
      <c r="A168" s="246" t="s">
        <v>686</v>
      </c>
      <c r="B168" s="235" t="s">
        <v>272</v>
      </c>
      <c r="C168" s="236" t="s">
        <v>687</v>
      </c>
      <c r="D168" s="236" t="s">
        <v>502</v>
      </c>
      <c r="E168" s="276" t="s">
        <v>688</v>
      </c>
      <c r="F168" s="236">
        <v>25</v>
      </c>
      <c r="G168" s="236" t="s">
        <v>56</v>
      </c>
      <c r="H168" s="228">
        <v>1</v>
      </c>
      <c r="I168" s="228" t="s">
        <v>605</v>
      </c>
      <c r="J168" s="228" t="s">
        <v>674</v>
      </c>
      <c r="K168" s="228" t="s">
        <v>659</v>
      </c>
      <c r="L168" s="228" t="s">
        <v>632</v>
      </c>
      <c r="M168" s="303" t="s">
        <v>685</v>
      </c>
      <c r="N168" s="247">
        <v>878374762</v>
      </c>
    </row>
    <row r="169" spans="1:14" ht="21.75">
      <c r="A169" s="246" t="s">
        <v>689</v>
      </c>
      <c r="B169" s="235" t="s">
        <v>272</v>
      </c>
      <c r="C169" s="236" t="s">
        <v>690</v>
      </c>
      <c r="D169" s="236" t="s">
        <v>502</v>
      </c>
      <c r="E169" s="276" t="s">
        <v>691</v>
      </c>
      <c r="F169" s="236">
        <v>26</v>
      </c>
      <c r="G169" s="236" t="s">
        <v>56</v>
      </c>
      <c r="H169" s="228">
        <v>2</v>
      </c>
      <c r="I169" s="228" t="s">
        <v>692</v>
      </c>
      <c r="J169" s="228" t="s">
        <v>693</v>
      </c>
      <c r="K169" s="228" t="s">
        <v>694</v>
      </c>
      <c r="L169" s="228" t="s">
        <v>539</v>
      </c>
      <c r="M169" s="303" t="s">
        <v>685</v>
      </c>
      <c r="N169" s="247">
        <v>847505781</v>
      </c>
    </row>
    <row r="170" spans="1:14" ht="21.75">
      <c r="A170" s="246" t="s">
        <v>695</v>
      </c>
      <c r="B170" s="235" t="s">
        <v>272</v>
      </c>
      <c r="C170" s="236" t="s">
        <v>696</v>
      </c>
      <c r="D170" s="236" t="s">
        <v>502</v>
      </c>
      <c r="E170" s="276" t="s">
        <v>697</v>
      </c>
      <c r="F170" s="236">
        <v>25</v>
      </c>
      <c r="G170" s="236" t="s">
        <v>56</v>
      </c>
      <c r="H170" s="228">
        <v>1</v>
      </c>
      <c r="I170" s="228" t="s">
        <v>692</v>
      </c>
      <c r="J170" s="228" t="s">
        <v>698</v>
      </c>
      <c r="K170" s="228" t="s">
        <v>699</v>
      </c>
      <c r="L170" s="228" t="s">
        <v>700</v>
      </c>
      <c r="M170" s="303" t="s">
        <v>660</v>
      </c>
      <c r="N170" s="247">
        <v>901626130</v>
      </c>
    </row>
    <row r="171" spans="1:14" ht="21.75">
      <c r="A171" s="246" t="s">
        <v>701</v>
      </c>
      <c r="B171" s="235" t="s">
        <v>272</v>
      </c>
      <c r="C171" s="236" t="s">
        <v>702</v>
      </c>
      <c r="D171" s="236" t="s">
        <v>502</v>
      </c>
      <c r="E171" s="276" t="s">
        <v>703</v>
      </c>
      <c r="F171" s="236">
        <v>25</v>
      </c>
      <c r="G171" s="236" t="s">
        <v>56</v>
      </c>
      <c r="H171" s="228">
        <v>1</v>
      </c>
      <c r="I171" s="228" t="s">
        <v>635</v>
      </c>
      <c r="J171" s="228" t="s">
        <v>698</v>
      </c>
      <c r="K171" s="228" t="s">
        <v>704</v>
      </c>
      <c r="L171" s="228" t="s">
        <v>529</v>
      </c>
      <c r="M171" s="303" t="s">
        <v>685</v>
      </c>
      <c r="N171" s="247">
        <v>801363190</v>
      </c>
    </row>
    <row r="172" spans="1:14" ht="21.75">
      <c r="A172" s="246" t="s">
        <v>705</v>
      </c>
      <c r="B172" s="235" t="s">
        <v>272</v>
      </c>
      <c r="C172" s="236" t="s">
        <v>706</v>
      </c>
      <c r="D172" s="236" t="s">
        <v>502</v>
      </c>
      <c r="E172" s="276" t="s">
        <v>707</v>
      </c>
      <c r="F172" s="236">
        <v>26</v>
      </c>
      <c r="G172" s="236" t="s">
        <v>56</v>
      </c>
      <c r="H172" s="228">
        <v>1</v>
      </c>
      <c r="I172" s="228" t="s">
        <v>635</v>
      </c>
      <c r="J172" s="228" t="s">
        <v>708</v>
      </c>
      <c r="K172" s="228" t="s">
        <v>529</v>
      </c>
      <c r="L172" s="228" t="s">
        <v>529</v>
      </c>
      <c r="M172" s="303" t="s">
        <v>685</v>
      </c>
      <c r="N172" s="247">
        <v>878947428</v>
      </c>
    </row>
    <row r="173" spans="1:14" ht="21.75">
      <c r="A173" s="246" t="s">
        <v>709</v>
      </c>
      <c r="B173" s="235" t="s">
        <v>272</v>
      </c>
      <c r="C173" s="63" t="s">
        <v>710</v>
      </c>
      <c r="D173" s="236" t="s">
        <v>502</v>
      </c>
      <c r="E173" s="276" t="s">
        <v>711</v>
      </c>
      <c r="F173" s="236">
        <v>33</v>
      </c>
      <c r="G173" s="236" t="s">
        <v>56</v>
      </c>
      <c r="H173" s="228">
        <v>2</v>
      </c>
      <c r="I173" s="228" t="s">
        <v>562</v>
      </c>
      <c r="J173" s="228" t="s">
        <v>712</v>
      </c>
      <c r="K173" s="228" t="s">
        <v>699</v>
      </c>
      <c r="L173" s="228" t="s">
        <v>713</v>
      </c>
      <c r="M173" s="303" t="s">
        <v>660</v>
      </c>
      <c r="N173" s="247">
        <v>849670277</v>
      </c>
    </row>
    <row r="174" spans="1:14" ht="21.75">
      <c r="A174" s="246" t="s">
        <v>714</v>
      </c>
      <c r="B174" s="235" t="s">
        <v>253</v>
      </c>
      <c r="C174" s="236" t="s">
        <v>279</v>
      </c>
      <c r="D174" s="225" t="s">
        <v>715</v>
      </c>
      <c r="E174" s="236" t="s">
        <v>716</v>
      </c>
      <c r="F174" s="236">
        <v>66</v>
      </c>
      <c r="G174" s="236" t="s">
        <v>55</v>
      </c>
      <c r="H174" s="225" t="s">
        <v>717</v>
      </c>
      <c r="I174" s="225" t="s">
        <v>635</v>
      </c>
      <c r="J174" s="225" t="s">
        <v>718</v>
      </c>
      <c r="K174" s="225" t="s">
        <v>604</v>
      </c>
      <c r="L174" s="225" t="s">
        <v>136</v>
      </c>
      <c r="M174" s="301" t="s">
        <v>507</v>
      </c>
      <c r="N174" s="247" t="s">
        <v>719</v>
      </c>
    </row>
    <row r="175" spans="1:14" ht="21.75">
      <c r="A175" s="246" t="s">
        <v>720</v>
      </c>
      <c r="B175" s="235" t="s">
        <v>253</v>
      </c>
      <c r="C175" s="236" t="s">
        <v>721</v>
      </c>
      <c r="D175" s="225" t="s">
        <v>502</v>
      </c>
      <c r="E175" s="236" t="s">
        <v>722</v>
      </c>
      <c r="F175" s="236">
        <v>30</v>
      </c>
      <c r="G175" s="236" t="s">
        <v>56</v>
      </c>
      <c r="H175" s="225" t="s">
        <v>723</v>
      </c>
      <c r="I175" s="225" t="s">
        <v>724</v>
      </c>
      <c r="J175" s="225" t="s">
        <v>718</v>
      </c>
      <c r="K175" s="225" t="s">
        <v>529</v>
      </c>
      <c r="L175" s="225" t="s">
        <v>529</v>
      </c>
      <c r="M175" s="301" t="s">
        <v>507</v>
      </c>
      <c r="N175" s="247" t="s">
        <v>725</v>
      </c>
    </row>
    <row r="176" spans="1:14" ht="21.75">
      <c r="A176" s="246" t="s">
        <v>726</v>
      </c>
      <c r="B176" s="235" t="s">
        <v>253</v>
      </c>
      <c r="C176" s="236" t="s">
        <v>727</v>
      </c>
      <c r="D176" s="225" t="s">
        <v>502</v>
      </c>
      <c r="E176" s="236" t="s">
        <v>728</v>
      </c>
      <c r="F176" s="236">
        <v>32</v>
      </c>
      <c r="G176" s="236" t="s">
        <v>56</v>
      </c>
      <c r="H176" s="225" t="s">
        <v>729</v>
      </c>
      <c r="I176" s="225" t="s">
        <v>730</v>
      </c>
      <c r="J176" s="225" t="s">
        <v>718</v>
      </c>
      <c r="K176" s="225" t="s">
        <v>731</v>
      </c>
      <c r="L176" s="225" t="s">
        <v>524</v>
      </c>
      <c r="M176" s="301" t="s">
        <v>513</v>
      </c>
      <c r="N176" s="247" t="s">
        <v>732</v>
      </c>
    </row>
    <row r="177" spans="1:14" ht="21.75">
      <c r="A177" s="246" t="s">
        <v>733</v>
      </c>
      <c r="B177" s="235" t="s">
        <v>253</v>
      </c>
      <c r="C177" s="236" t="s">
        <v>734</v>
      </c>
      <c r="D177" s="225" t="s">
        <v>502</v>
      </c>
      <c r="E177" s="236" t="s">
        <v>735</v>
      </c>
      <c r="F177" s="236">
        <v>36</v>
      </c>
      <c r="G177" s="236" t="s">
        <v>56</v>
      </c>
      <c r="H177" s="225" t="s">
        <v>736</v>
      </c>
      <c r="I177" s="225" t="s">
        <v>724</v>
      </c>
      <c r="J177" s="225" t="s">
        <v>718</v>
      </c>
      <c r="K177" s="225" t="s">
        <v>206</v>
      </c>
      <c r="L177" s="225" t="s">
        <v>608</v>
      </c>
      <c r="M177" s="301" t="s">
        <v>507</v>
      </c>
      <c r="N177" s="247" t="s">
        <v>737</v>
      </c>
    </row>
    <row r="178" spans="1:14" ht="21.75">
      <c r="A178" s="246" t="s">
        <v>738</v>
      </c>
      <c r="B178" s="235" t="s">
        <v>253</v>
      </c>
      <c r="C178" s="236" t="s">
        <v>739</v>
      </c>
      <c r="D178" s="225" t="s">
        <v>502</v>
      </c>
      <c r="E178" s="236" t="s">
        <v>740</v>
      </c>
      <c r="F178" s="236">
        <v>36</v>
      </c>
      <c r="G178" s="236" t="s">
        <v>56</v>
      </c>
      <c r="H178" s="225" t="s">
        <v>198</v>
      </c>
      <c r="I178" s="225" t="s">
        <v>724</v>
      </c>
      <c r="J178" s="225" t="s">
        <v>718</v>
      </c>
      <c r="K178" s="225" t="s">
        <v>545</v>
      </c>
      <c r="L178" s="225" t="s">
        <v>608</v>
      </c>
      <c r="M178" s="301" t="s">
        <v>513</v>
      </c>
      <c r="N178" s="247" t="s">
        <v>741</v>
      </c>
    </row>
    <row r="179" spans="1:14" ht="21.75">
      <c r="A179" s="246" t="s">
        <v>742</v>
      </c>
      <c r="B179" s="235" t="s">
        <v>253</v>
      </c>
      <c r="C179" s="236" t="s">
        <v>743</v>
      </c>
      <c r="D179" s="225" t="s">
        <v>502</v>
      </c>
      <c r="E179" s="236" t="s">
        <v>744</v>
      </c>
      <c r="F179" s="236">
        <v>32</v>
      </c>
      <c r="G179" s="236" t="s">
        <v>56</v>
      </c>
      <c r="H179" s="225" t="s">
        <v>723</v>
      </c>
      <c r="I179" s="225" t="s">
        <v>75</v>
      </c>
      <c r="J179" s="225" t="s">
        <v>718</v>
      </c>
      <c r="K179" s="225" t="s">
        <v>745</v>
      </c>
      <c r="L179" s="225" t="s">
        <v>745</v>
      </c>
      <c r="M179" s="301" t="s">
        <v>507</v>
      </c>
      <c r="N179" s="247" t="s">
        <v>746</v>
      </c>
    </row>
    <row r="180" spans="1:14" ht="21.75">
      <c r="A180" s="246" t="s">
        <v>747</v>
      </c>
      <c r="B180" s="235" t="s">
        <v>253</v>
      </c>
      <c r="C180" s="236" t="s">
        <v>748</v>
      </c>
      <c r="D180" s="225" t="s">
        <v>502</v>
      </c>
      <c r="E180" s="236" t="s">
        <v>749</v>
      </c>
      <c r="F180" s="236">
        <v>39</v>
      </c>
      <c r="G180" s="236" t="s">
        <v>55</v>
      </c>
      <c r="H180" s="225" t="s">
        <v>750</v>
      </c>
      <c r="I180" s="225" t="s">
        <v>724</v>
      </c>
      <c r="J180" s="225" t="s">
        <v>718</v>
      </c>
      <c r="K180" s="225" t="s">
        <v>529</v>
      </c>
      <c r="L180" s="225" t="s">
        <v>529</v>
      </c>
      <c r="M180" s="301" t="s">
        <v>507</v>
      </c>
      <c r="N180" s="247" t="s">
        <v>751</v>
      </c>
    </row>
    <row r="181" spans="1:14" ht="21.75">
      <c r="A181" s="246" t="s">
        <v>752</v>
      </c>
      <c r="B181" s="235" t="s">
        <v>253</v>
      </c>
      <c r="C181" s="236" t="s">
        <v>753</v>
      </c>
      <c r="D181" s="225" t="s">
        <v>502</v>
      </c>
      <c r="E181" s="236" t="s">
        <v>754</v>
      </c>
      <c r="F181" s="236">
        <v>29</v>
      </c>
      <c r="G181" s="236" t="s">
        <v>55</v>
      </c>
      <c r="H181" s="225" t="s">
        <v>204</v>
      </c>
      <c r="I181" s="225" t="s">
        <v>724</v>
      </c>
      <c r="J181" s="225" t="s">
        <v>718</v>
      </c>
      <c r="K181" s="225" t="s">
        <v>529</v>
      </c>
      <c r="L181" s="225" t="s">
        <v>529</v>
      </c>
      <c r="M181" s="301" t="s">
        <v>507</v>
      </c>
      <c r="N181" s="247" t="s">
        <v>755</v>
      </c>
    </row>
    <row r="182" spans="1:14" ht="21.75">
      <c r="A182" s="246" t="s">
        <v>756</v>
      </c>
      <c r="B182" s="235" t="s">
        <v>253</v>
      </c>
      <c r="C182" s="236" t="s">
        <v>757</v>
      </c>
      <c r="D182" s="225" t="s">
        <v>502</v>
      </c>
      <c r="E182" s="236" t="s">
        <v>758</v>
      </c>
      <c r="F182" s="236">
        <v>32</v>
      </c>
      <c r="G182" s="236" t="s">
        <v>55</v>
      </c>
      <c r="H182" s="225" t="s">
        <v>759</v>
      </c>
      <c r="I182" s="225" t="s">
        <v>724</v>
      </c>
      <c r="J182" s="225" t="s">
        <v>718</v>
      </c>
      <c r="K182" s="225" t="s">
        <v>529</v>
      </c>
      <c r="L182" s="225" t="s">
        <v>529</v>
      </c>
      <c r="M182" s="301" t="s">
        <v>507</v>
      </c>
      <c r="N182" s="247" t="s">
        <v>760</v>
      </c>
    </row>
    <row r="183" spans="1:14" ht="21.75">
      <c r="A183" s="246" t="s">
        <v>761</v>
      </c>
      <c r="B183" s="235" t="s">
        <v>253</v>
      </c>
      <c r="C183" s="236" t="s">
        <v>762</v>
      </c>
      <c r="D183" s="225" t="s">
        <v>502</v>
      </c>
      <c r="E183" s="236" t="s">
        <v>763</v>
      </c>
      <c r="F183" s="236">
        <v>32</v>
      </c>
      <c r="G183" s="236" t="s">
        <v>56</v>
      </c>
      <c r="H183" s="225" t="s">
        <v>759</v>
      </c>
      <c r="I183" s="225" t="s">
        <v>724</v>
      </c>
      <c r="J183" s="225" t="s">
        <v>718</v>
      </c>
      <c r="K183" s="225" t="s">
        <v>764</v>
      </c>
      <c r="L183" s="225" t="s">
        <v>197</v>
      </c>
      <c r="M183" s="301" t="s">
        <v>513</v>
      </c>
      <c r="N183" s="247" t="s">
        <v>765</v>
      </c>
    </row>
    <row r="184" spans="1:14" ht="21.75">
      <c r="A184" s="246" t="s">
        <v>766</v>
      </c>
      <c r="B184" s="235" t="s">
        <v>253</v>
      </c>
      <c r="C184" s="236" t="s">
        <v>767</v>
      </c>
      <c r="D184" s="225" t="s">
        <v>502</v>
      </c>
      <c r="E184" s="236" t="s">
        <v>768</v>
      </c>
      <c r="F184" s="236">
        <v>34</v>
      </c>
      <c r="G184" s="236" t="s">
        <v>56</v>
      </c>
      <c r="H184" s="225" t="s">
        <v>750</v>
      </c>
      <c r="I184" s="225" t="s">
        <v>631</v>
      </c>
      <c r="J184" s="225" t="s">
        <v>769</v>
      </c>
      <c r="K184" s="225" t="s">
        <v>770</v>
      </c>
      <c r="L184" s="225" t="s">
        <v>745</v>
      </c>
      <c r="M184" s="301" t="s">
        <v>507</v>
      </c>
      <c r="N184" s="247" t="s">
        <v>771</v>
      </c>
    </row>
    <row r="185" spans="1:14" ht="21.75">
      <c r="A185" s="246" t="s">
        <v>772</v>
      </c>
      <c r="B185" s="235" t="s">
        <v>253</v>
      </c>
      <c r="C185" s="236" t="s">
        <v>773</v>
      </c>
      <c r="D185" s="225" t="s">
        <v>502</v>
      </c>
      <c r="E185" s="236" t="s">
        <v>774</v>
      </c>
      <c r="F185" s="236">
        <v>32</v>
      </c>
      <c r="G185" s="236" t="s">
        <v>56</v>
      </c>
      <c r="H185" s="225" t="s">
        <v>775</v>
      </c>
      <c r="I185" s="225" t="s">
        <v>724</v>
      </c>
      <c r="J185" s="225" t="s">
        <v>776</v>
      </c>
      <c r="K185" s="225" t="s">
        <v>777</v>
      </c>
      <c r="L185" s="225" t="s">
        <v>545</v>
      </c>
      <c r="M185" s="301" t="s">
        <v>513</v>
      </c>
      <c r="N185" s="247" t="s">
        <v>778</v>
      </c>
    </row>
    <row r="186" spans="1:14" ht="21.75">
      <c r="A186" s="246" t="s">
        <v>779</v>
      </c>
      <c r="B186" s="235" t="s">
        <v>253</v>
      </c>
      <c r="C186" s="236" t="s">
        <v>780</v>
      </c>
      <c r="D186" s="225" t="s">
        <v>502</v>
      </c>
      <c r="E186" s="236" t="s">
        <v>781</v>
      </c>
      <c r="F186" s="236">
        <v>27</v>
      </c>
      <c r="G186" s="236" t="s">
        <v>56</v>
      </c>
      <c r="H186" s="225" t="s">
        <v>782</v>
      </c>
      <c r="I186" s="225" t="s">
        <v>75</v>
      </c>
      <c r="J186" s="225" t="s">
        <v>718</v>
      </c>
      <c r="K186" s="225" t="s">
        <v>783</v>
      </c>
      <c r="L186" s="225" t="s">
        <v>197</v>
      </c>
      <c r="M186" s="301" t="s">
        <v>513</v>
      </c>
      <c r="N186" s="211" t="s">
        <v>784</v>
      </c>
    </row>
    <row r="187" spans="1:14" ht="21.75">
      <c r="A187" s="246" t="s">
        <v>785</v>
      </c>
      <c r="B187" s="235" t="s">
        <v>253</v>
      </c>
      <c r="C187" s="236" t="s">
        <v>786</v>
      </c>
      <c r="D187" s="225" t="s">
        <v>502</v>
      </c>
      <c r="E187" s="236" t="s">
        <v>787</v>
      </c>
      <c r="F187" s="236">
        <v>32</v>
      </c>
      <c r="G187" s="236" t="s">
        <v>56</v>
      </c>
      <c r="H187" s="225" t="s">
        <v>759</v>
      </c>
      <c r="I187" s="225" t="s">
        <v>724</v>
      </c>
      <c r="J187" s="225" t="s">
        <v>718</v>
      </c>
      <c r="K187" s="225" t="s">
        <v>545</v>
      </c>
      <c r="L187" s="225" t="s">
        <v>545</v>
      </c>
      <c r="M187" s="301" t="s">
        <v>507</v>
      </c>
      <c r="N187" s="211" t="s">
        <v>788</v>
      </c>
    </row>
    <row r="188" spans="1:14" ht="21.75">
      <c r="A188" s="246" t="s">
        <v>789</v>
      </c>
      <c r="B188" s="235" t="s">
        <v>253</v>
      </c>
      <c r="C188" s="236" t="s">
        <v>790</v>
      </c>
      <c r="D188" s="225" t="s">
        <v>502</v>
      </c>
      <c r="E188" s="236" t="s">
        <v>791</v>
      </c>
      <c r="F188" s="236">
        <v>46</v>
      </c>
      <c r="G188" s="236" t="s">
        <v>56</v>
      </c>
      <c r="H188" s="225" t="s">
        <v>792</v>
      </c>
      <c r="I188" s="225" t="s">
        <v>724</v>
      </c>
      <c r="J188" s="225" t="s">
        <v>718</v>
      </c>
      <c r="K188" s="225" t="s">
        <v>206</v>
      </c>
      <c r="L188" s="225" t="s">
        <v>608</v>
      </c>
      <c r="M188" s="301" t="s">
        <v>507</v>
      </c>
      <c r="N188" s="211" t="s">
        <v>793</v>
      </c>
    </row>
    <row r="189" spans="1:14" ht="21.75">
      <c r="A189" s="246" t="s">
        <v>794</v>
      </c>
      <c r="B189" s="235" t="s">
        <v>253</v>
      </c>
      <c r="C189" s="236" t="s">
        <v>795</v>
      </c>
      <c r="D189" s="225" t="s">
        <v>502</v>
      </c>
      <c r="E189" s="236" t="s">
        <v>796</v>
      </c>
      <c r="F189" s="236">
        <v>25</v>
      </c>
      <c r="G189" s="236" t="s">
        <v>56</v>
      </c>
      <c r="H189" s="225" t="s">
        <v>181</v>
      </c>
      <c r="I189" s="225" t="s">
        <v>724</v>
      </c>
      <c r="J189" s="225" t="s">
        <v>718</v>
      </c>
      <c r="K189" s="225" t="s">
        <v>545</v>
      </c>
      <c r="L189" s="225" t="s">
        <v>524</v>
      </c>
      <c r="M189" s="301" t="s">
        <v>513</v>
      </c>
      <c r="N189" s="247" t="s">
        <v>797</v>
      </c>
    </row>
    <row r="190" spans="1:14" ht="21.75">
      <c r="A190" s="246" t="s">
        <v>798</v>
      </c>
      <c r="B190" s="235" t="s">
        <v>253</v>
      </c>
      <c r="C190" s="236" t="s">
        <v>799</v>
      </c>
      <c r="D190" s="225" t="s">
        <v>502</v>
      </c>
      <c r="E190" s="236" t="s">
        <v>800</v>
      </c>
      <c r="F190" s="236">
        <v>27</v>
      </c>
      <c r="G190" s="236" t="s">
        <v>56</v>
      </c>
      <c r="H190" s="225" t="s">
        <v>801</v>
      </c>
      <c r="I190" s="225" t="s">
        <v>724</v>
      </c>
      <c r="J190" s="225" t="s">
        <v>802</v>
      </c>
      <c r="K190" s="225" t="s">
        <v>745</v>
      </c>
      <c r="L190" s="225" t="s">
        <v>524</v>
      </c>
      <c r="M190" s="301" t="s">
        <v>513</v>
      </c>
      <c r="N190" s="247" t="s">
        <v>803</v>
      </c>
    </row>
    <row r="191" spans="1:14" ht="21.75">
      <c r="A191" s="246" t="s">
        <v>804</v>
      </c>
      <c r="B191" s="235" t="s">
        <v>253</v>
      </c>
      <c r="C191" s="236" t="s">
        <v>805</v>
      </c>
      <c r="D191" s="225" t="s">
        <v>502</v>
      </c>
      <c r="E191" s="236" t="s">
        <v>806</v>
      </c>
      <c r="F191" s="236">
        <v>35</v>
      </c>
      <c r="G191" s="236" t="s">
        <v>56</v>
      </c>
      <c r="H191" s="225" t="s">
        <v>717</v>
      </c>
      <c r="I191" s="225" t="s">
        <v>724</v>
      </c>
      <c r="J191" s="225" t="s">
        <v>718</v>
      </c>
      <c r="K191" s="225" t="s">
        <v>545</v>
      </c>
      <c r="L191" s="225" t="s">
        <v>545</v>
      </c>
      <c r="M191" s="301" t="s">
        <v>507</v>
      </c>
      <c r="N191" s="247" t="s">
        <v>807</v>
      </c>
    </row>
    <row r="192" spans="1:14" ht="21.75">
      <c r="A192" s="246" t="s">
        <v>808</v>
      </c>
      <c r="B192" s="235" t="s">
        <v>253</v>
      </c>
      <c r="C192" s="236" t="s">
        <v>809</v>
      </c>
      <c r="D192" s="225" t="s">
        <v>502</v>
      </c>
      <c r="E192" s="236" t="s">
        <v>810</v>
      </c>
      <c r="F192" s="236">
        <v>32</v>
      </c>
      <c r="G192" s="236" t="s">
        <v>56</v>
      </c>
      <c r="H192" s="225" t="s">
        <v>723</v>
      </c>
      <c r="I192" s="225" t="s">
        <v>75</v>
      </c>
      <c r="J192" s="225" t="s">
        <v>811</v>
      </c>
      <c r="K192" s="225" t="s">
        <v>197</v>
      </c>
      <c r="L192" s="225" t="s">
        <v>197</v>
      </c>
      <c r="M192" s="301" t="s">
        <v>507</v>
      </c>
      <c r="N192" s="247" t="s">
        <v>812</v>
      </c>
    </row>
    <row r="193" spans="1:14" ht="21.75">
      <c r="A193" s="246" t="s">
        <v>813</v>
      </c>
      <c r="B193" s="235" t="s">
        <v>253</v>
      </c>
      <c r="C193" s="236" t="s">
        <v>814</v>
      </c>
      <c r="D193" s="225" t="s">
        <v>502</v>
      </c>
      <c r="E193" s="236" t="s">
        <v>815</v>
      </c>
      <c r="F193" s="236">
        <v>28</v>
      </c>
      <c r="G193" s="236" t="s">
        <v>56</v>
      </c>
      <c r="H193" s="225" t="s">
        <v>181</v>
      </c>
      <c r="I193" s="225" t="s">
        <v>724</v>
      </c>
      <c r="J193" s="225" t="s">
        <v>718</v>
      </c>
      <c r="K193" s="225" t="s">
        <v>529</v>
      </c>
      <c r="L193" s="225" t="s">
        <v>529</v>
      </c>
      <c r="M193" s="301" t="s">
        <v>507</v>
      </c>
      <c r="N193" s="247" t="s">
        <v>816</v>
      </c>
    </row>
    <row r="194" spans="1:14" ht="21.75">
      <c r="A194" s="246" t="s">
        <v>817</v>
      </c>
      <c r="B194" s="235" t="s">
        <v>253</v>
      </c>
      <c r="C194" s="236" t="s">
        <v>818</v>
      </c>
      <c r="D194" s="225" t="s">
        <v>502</v>
      </c>
      <c r="E194" s="236" t="s">
        <v>819</v>
      </c>
      <c r="F194" s="236">
        <v>38</v>
      </c>
      <c r="G194" s="236" t="s">
        <v>56</v>
      </c>
      <c r="H194" s="225" t="s">
        <v>820</v>
      </c>
      <c r="I194" s="225" t="s">
        <v>724</v>
      </c>
      <c r="J194" s="225" t="s">
        <v>718</v>
      </c>
      <c r="K194" s="225" t="s">
        <v>206</v>
      </c>
      <c r="L194" s="225" t="s">
        <v>197</v>
      </c>
      <c r="M194" s="301" t="s">
        <v>513</v>
      </c>
      <c r="N194" s="247" t="s">
        <v>821</v>
      </c>
    </row>
    <row r="195" spans="1:14" ht="21.75">
      <c r="A195" s="246" t="s">
        <v>822</v>
      </c>
      <c r="B195" s="235" t="s">
        <v>253</v>
      </c>
      <c r="C195" s="236" t="s">
        <v>823</v>
      </c>
      <c r="D195" s="225" t="s">
        <v>502</v>
      </c>
      <c r="E195" s="236" t="s">
        <v>824</v>
      </c>
      <c r="F195" s="236">
        <v>45</v>
      </c>
      <c r="G195" s="236" t="s">
        <v>55</v>
      </c>
      <c r="H195" s="225" t="s">
        <v>204</v>
      </c>
      <c r="I195" s="225" t="s">
        <v>75</v>
      </c>
      <c r="J195" s="225" t="s">
        <v>718</v>
      </c>
      <c r="K195" s="225" t="s">
        <v>194</v>
      </c>
      <c r="L195" s="225" t="s">
        <v>197</v>
      </c>
      <c r="M195" s="301" t="s">
        <v>513</v>
      </c>
      <c r="N195" s="247" t="s">
        <v>825</v>
      </c>
    </row>
    <row r="196" spans="1:14" ht="21.75">
      <c r="A196" s="246" t="s">
        <v>826</v>
      </c>
      <c r="B196" s="235" t="s">
        <v>253</v>
      </c>
      <c r="C196" s="236" t="s">
        <v>827</v>
      </c>
      <c r="D196" s="225" t="s">
        <v>502</v>
      </c>
      <c r="E196" s="236" t="s">
        <v>828</v>
      </c>
      <c r="F196" s="236">
        <v>33</v>
      </c>
      <c r="G196" s="236" t="s">
        <v>56</v>
      </c>
      <c r="H196" s="225" t="s">
        <v>723</v>
      </c>
      <c r="I196" s="225" t="s">
        <v>635</v>
      </c>
      <c r="J196" s="225" t="s">
        <v>829</v>
      </c>
      <c r="K196" s="225" t="s">
        <v>830</v>
      </c>
      <c r="L196" s="225" t="s">
        <v>745</v>
      </c>
      <c r="M196" s="301" t="s">
        <v>513</v>
      </c>
      <c r="N196" s="247" t="s">
        <v>831</v>
      </c>
    </row>
    <row r="197" spans="1:14" ht="21.75">
      <c r="A197" s="246" t="s">
        <v>832</v>
      </c>
      <c r="B197" s="235" t="s">
        <v>253</v>
      </c>
      <c r="C197" s="236" t="s">
        <v>833</v>
      </c>
      <c r="D197" s="225" t="s">
        <v>502</v>
      </c>
      <c r="E197" s="236" t="s">
        <v>834</v>
      </c>
      <c r="F197" s="236">
        <v>31</v>
      </c>
      <c r="G197" s="236" t="s">
        <v>56</v>
      </c>
      <c r="H197" s="225" t="s">
        <v>204</v>
      </c>
      <c r="I197" s="225" t="s">
        <v>635</v>
      </c>
      <c r="J197" s="225" t="s">
        <v>835</v>
      </c>
      <c r="K197" s="225" t="s">
        <v>777</v>
      </c>
      <c r="L197" s="225" t="s">
        <v>836</v>
      </c>
      <c r="M197" s="301" t="s">
        <v>507</v>
      </c>
      <c r="N197" s="247" t="s">
        <v>837</v>
      </c>
    </row>
    <row r="198" spans="1:14" ht="21.75">
      <c r="A198" s="246" t="s">
        <v>838</v>
      </c>
      <c r="B198" s="235" t="s">
        <v>253</v>
      </c>
      <c r="C198" s="236" t="s">
        <v>839</v>
      </c>
      <c r="D198" s="225" t="s">
        <v>502</v>
      </c>
      <c r="E198" s="236" t="s">
        <v>840</v>
      </c>
      <c r="F198" s="236">
        <v>32</v>
      </c>
      <c r="G198" s="236" t="s">
        <v>56</v>
      </c>
      <c r="H198" s="225" t="s">
        <v>723</v>
      </c>
      <c r="I198" s="225" t="s">
        <v>75</v>
      </c>
      <c r="J198" s="225" t="s">
        <v>811</v>
      </c>
      <c r="K198" s="225" t="s">
        <v>841</v>
      </c>
      <c r="L198" s="225" t="s">
        <v>524</v>
      </c>
      <c r="M198" s="301" t="s">
        <v>513</v>
      </c>
      <c r="N198" s="247" t="s">
        <v>842</v>
      </c>
    </row>
    <row r="199" spans="1:14" ht="21.75">
      <c r="A199" s="246" t="s">
        <v>843</v>
      </c>
      <c r="B199" s="235" t="s">
        <v>253</v>
      </c>
      <c r="C199" s="236" t="s">
        <v>844</v>
      </c>
      <c r="D199" s="225" t="s">
        <v>502</v>
      </c>
      <c r="E199" s="236" t="s">
        <v>845</v>
      </c>
      <c r="F199" s="236">
        <v>33</v>
      </c>
      <c r="G199" s="236" t="s">
        <v>56</v>
      </c>
      <c r="H199" s="225" t="s">
        <v>723</v>
      </c>
      <c r="I199" s="225" t="s">
        <v>631</v>
      </c>
      <c r="J199" s="225" t="s">
        <v>846</v>
      </c>
      <c r="K199" s="225" t="s">
        <v>777</v>
      </c>
      <c r="L199" s="225" t="s">
        <v>836</v>
      </c>
      <c r="M199" s="301" t="s">
        <v>507</v>
      </c>
      <c r="N199" s="247" t="s">
        <v>847</v>
      </c>
    </row>
    <row r="200" spans="1:14" ht="21.75">
      <c r="A200" s="246" t="s">
        <v>848</v>
      </c>
      <c r="B200" s="235" t="s">
        <v>253</v>
      </c>
      <c r="C200" s="236" t="s">
        <v>849</v>
      </c>
      <c r="D200" s="225" t="s">
        <v>502</v>
      </c>
      <c r="E200" s="236" t="s">
        <v>850</v>
      </c>
      <c r="F200" s="236">
        <v>34</v>
      </c>
      <c r="G200" s="236" t="s">
        <v>56</v>
      </c>
      <c r="H200" s="225" t="s">
        <v>723</v>
      </c>
      <c r="I200" s="225" t="s">
        <v>724</v>
      </c>
      <c r="J200" s="225" t="s">
        <v>718</v>
      </c>
      <c r="K200" s="225" t="s">
        <v>206</v>
      </c>
      <c r="L200" s="225" t="s">
        <v>608</v>
      </c>
      <c r="M200" s="301" t="s">
        <v>507</v>
      </c>
      <c r="N200" s="247" t="s">
        <v>851</v>
      </c>
    </row>
    <row r="201" spans="1:14" ht="21.75">
      <c r="A201" s="246" t="s">
        <v>852</v>
      </c>
      <c r="B201" s="235" t="s">
        <v>253</v>
      </c>
      <c r="C201" s="236" t="s">
        <v>853</v>
      </c>
      <c r="D201" s="225" t="s">
        <v>502</v>
      </c>
      <c r="E201" s="236" t="s">
        <v>854</v>
      </c>
      <c r="F201" s="236">
        <v>32</v>
      </c>
      <c r="G201" s="236" t="s">
        <v>56</v>
      </c>
      <c r="H201" s="225" t="s">
        <v>204</v>
      </c>
      <c r="I201" s="225" t="s">
        <v>724</v>
      </c>
      <c r="J201" s="225" t="s">
        <v>718</v>
      </c>
      <c r="K201" s="225" t="s">
        <v>764</v>
      </c>
      <c r="L201" s="225" t="s">
        <v>855</v>
      </c>
      <c r="M201" s="301" t="s">
        <v>513</v>
      </c>
      <c r="N201" s="247" t="s">
        <v>856</v>
      </c>
    </row>
    <row r="202" spans="1:14" ht="21.75">
      <c r="A202" s="246" t="s">
        <v>857</v>
      </c>
      <c r="B202" s="235" t="s">
        <v>253</v>
      </c>
      <c r="C202" s="236" t="s">
        <v>858</v>
      </c>
      <c r="D202" s="225" t="s">
        <v>502</v>
      </c>
      <c r="E202" s="236" t="s">
        <v>859</v>
      </c>
      <c r="F202" s="236">
        <v>31</v>
      </c>
      <c r="G202" s="236" t="s">
        <v>56</v>
      </c>
      <c r="H202" s="225" t="s">
        <v>759</v>
      </c>
      <c r="I202" s="225" t="s">
        <v>724</v>
      </c>
      <c r="J202" s="225" t="s">
        <v>718</v>
      </c>
      <c r="K202" s="225" t="s">
        <v>764</v>
      </c>
      <c r="L202" s="225" t="s">
        <v>539</v>
      </c>
      <c r="M202" s="301" t="s">
        <v>513</v>
      </c>
      <c r="N202" s="247" t="s">
        <v>860</v>
      </c>
    </row>
    <row r="203" spans="1:14" ht="21.75">
      <c r="A203" s="246" t="s">
        <v>861</v>
      </c>
      <c r="B203" s="235" t="s">
        <v>253</v>
      </c>
      <c r="C203" s="236" t="s">
        <v>862</v>
      </c>
      <c r="D203" s="225" t="s">
        <v>502</v>
      </c>
      <c r="E203" s="236" t="s">
        <v>863</v>
      </c>
      <c r="F203" s="236">
        <v>33</v>
      </c>
      <c r="G203" s="236" t="s">
        <v>56</v>
      </c>
      <c r="H203" s="225" t="s">
        <v>759</v>
      </c>
      <c r="I203" s="225" t="s">
        <v>724</v>
      </c>
      <c r="J203" s="225" t="s">
        <v>718</v>
      </c>
      <c r="K203" s="225" t="s">
        <v>864</v>
      </c>
      <c r="L203" s="225" t="s">
        <v>745</v>
      </c>
      <c r="M203" s="301" t="s">
        <v>507</v>
      </c>
      <c r="N203" s="247" t="s">
        <v>865</v>
      </c>
    </row>
    <row r="204" spans="1:14" ht="21.75">
      <c r="A204" s="246" t="s">
        <v>866</v>
      </c>
      <c r="B204" s="235" t="s">
        <v>253</v>
      </c>
      <c r="C204" s="236" t="s">
        <v>867</v>
      </c>
      <c r="D204" s="225" t="s">
        <v>502</v>
      </c>
      <c r="E204" s="236" t="s">
        <v>868</v>
      </c>
      <c r="F204" s="236">
        <v>47</v>
      </c>
      <c r="G204" s="236" t="s">
        <v>55</v>
      </c>
      <c r="H204" s="225" t="s">
        <v>869</v>
      </c>
      <c r="I204" s="225" t="s">
        <v>724</v>
      </c>
      <c r="J204" s="225" t="s">
        <v>718</v>
      </c>
      <c r="K204" s="225" t="s">
        <v>22</v>
      </c>
      <c r="L204" s="225" t="s">
        <v>524</v>
      </c>
      <c r="M204" s="301" t="s">
        <v>507</v>
      </c>
      <c r="N204" s="247" t="s">
        <v>870</v>
      </c>
    </row>
    <row r="205" spans="1:14" ht="21.75">
      <c r="A205" s="246" t="s">
        <v>871</v>
      </c>
      <c r="B205" s="235" t="s">
        <v>253</v>
      </c>
      <c r="C205" s="236" t="s">
        <v>872</v>
      </c>
      <c r="D205" s="225" t="s">
        <v>502</v>
      </c>
      <c r="E205" s="236" t="s">
        <v>873</v>
      </c>
      <c r="F205" s="236">
        <v>31</v>
      </c>
      <c r="G205" s="236" t="s">
        <v>56</v>
      </c>
      <c r="H205" s="225" t="s">
        <v>782</v>
      </c>
      <c r="I205" s="225" t="s">
        <v>635</v>
      </c>
      <c r="J205" s="225" t="s">
        <v>829</v>
      </c>
      <c r="K205" s="225" t="s">
        <v>694</v>
      </c>
      <c r="L205" s="225" t="s">
        <v>539</v>
      </c>
      <c r="M205" s="301" t="s">
        <v>507</v>
      </c>
      <c r="N205" s="247" t="s">
        <v>874</v>
      </c>
    </row>
    <row r="206" spans="1:14" ht="21.75">
      <c r="A206" s="246" t="s">
        <v>875</v>
      </c>
      <c r="B206" s="235" t="s">
        <v>253</v>
      </c>
      <c r="C206" s="236" t="s">
        <v>876</v>
      </c>
      <c r="D206" s="225" t="s">
        <v>502</v>
      </c>
      <c r="E206" s="236" t="s">
        <v>877</v>
      </c>
      <c r="F206" s="236">
        <v>30</v>
      </c>
      <c r="G206" s="236" t="s">
        <v>55</v>
      </c>
      <c r="H206" s="225" t="s">
        <v>820</v>
      </c>
      <c r="I206" s="225" t="s">
        <v>724</v>
      </c>
      <c r="J206" s="225" t="s">
        <v>718</v>
      </c>
      <c r="K206" s="225" t="s">
        <v>545</v>
      </c>
      <c r="L206" s="225" t="s">
        <v>878</v>
      </c>
      <c r="M206" s="301" t="s">
        <v>513</v>
      </c>
      <c r="N206" s="247" t="s">
        <v>879</v>
      </c>
    </row>
    <row r="207" spans="1:14" ht="21.75">
      <c r="A207" s="246" t="s">
        <v>880</v>
      </c>
      <c r="B207" s="235" t="s">
        <v>253</v>
      </c>
      <c r="C207" s="236" t="s">
        <v>881</v>
      </c>
      <c r="D207" s="225" t="s">
        <v>502</v>
      </c>
      <c r="E207" s="236" t="s">
        <v>882</v>
      </c>
      <c r="F207" s="236">
        <v>33</v>
      </c>
      <c r="G207" s="236" t="s">
        <v>56</v>
      </c>
      <c r="H207" s="225" t="s">
        <v>172</v>
      </c>
      <c r="I207" s="225" t="s">
        <v>724</v>
      </c>
      <c r="J207" s="225" t="s">
        <v>718</v>
      </c>
      <c r="K207" s="225" t="s">
        <v>545</v>
      </c>
      <c r="L207" s="225" t="s">
        <v>665</v>
      </c>
      <c r="M207" s="301" t="s">
        <v>507</v>
      </c>
      <c r="N207" s="247" t="s">
        <v>883</v>
      </c>
    </row>
    <row r="208" spans="1:14" ht="21.75">
      <c r="A208" s="246" t="s">
        <v>884</v>
      </c>
      <c r="B208" s="235" t="s">
        <v>253</v>
      </c>
      <c r="C208" s="236" t="s">
        <v>885</v>
      </c>
      <c r="D208" s="225" t="s">
        <v>502</v>
      </c>
      <c r="E208" s="236" t="s">
        <v>886</v>
      </c>
      <c r="F208" s="236">
        <v>29</v>
      </c>
      <c r="G208" s="236" t="s">
        <v>56</v>
      </c>
      <c r="H208" s="225" t="s">
        <v>172</v>
      </c>
      <c r="I208" s="225" t="s">
        <v>724</v>
      </c>
      <c r="J208" s="225" t="s">
        <v>718</v>
      </c>
      <c r="K208" s="225" t="s">
        <v>545</v>
      </c>
      <c r="L208" s="225" t="s">
        <v>529</v>
      </c>
      <c r="M208" s="301" t="s">
        <v>513</v>
      </c>
      <c r="N208" s="247" t="s">
        <v>887</v>
      </c>
    </row>
    <row r="209" spans="1:14" ht="21.75">
      <c r="A209" s="246" t="s">
        <v>888</v>
      </c>
      <c r="B209" s="235" t="s">
        <v>253</v>
      </c>
      <c r="C209" s="236" t="s">
        <v>889</v>
      </c>
      <c r="D209" s="225" t="s">
        <v>502</v>
      </c>
      <c r="E209" s="236" t="s">
        <v>890</v>
      </c>
      <c r="F209" s="236">
        <v>33</v>
      </c>
      <c r="G209" s="236" t="s">
        <v>55</v>
      </c>
      <c r="H209" s="225" t="s">
        <v>172</v>
      </c>
      <c r="I209" s="225" t="s">
        <v>730</v>
      </c>
      <c r="J209" s="225" t="s">
        <v>718</v>
      </c>
      <c r="K209" s="225" t="s">
        <v>731</v>
      </c>
      <c r="L209" s="225" t="s">
        <v>524</v>
      </c>
      <c r="M209" s="301" t="s">
        <v>513</v>
      </c>
      <c r="N209" s="247" t="s">
        <v>891</v>
      </c>
    </row>
    <row r="210" spans="1:14" ht="21.75">
      <c r="A210" s="246" t="s">
        <v>892</v>
      </c>
      <c r="B210" s="235" t="s">
        <v>253</v>
      </c>
      <c r="C210" s="236" t="s">
        <v>893</v>
      </c>
      <c r="D210" s="225" t="s">
        <v>502</v>
      </c>
      <c r="E210" s="236" t="s">
        <v>894</v>
      </c>
      <c r="F210" s="236">
        <v>28</v>
      </c>
      <c r="G210" s="236" t="s">
        <v>56</v>
      </c>
      <c r="H210" s="225" t="s">
        <v>723</v>
      </c>
      <c r="I210" s="225" t="s">
        <v>724</v>
      </c>
      <c r="J210" s="225" t="s">
        <v>718</v>
      </c>
      <c r="K210" s="225" t="s">
        <v>206</v>
      </c>
      <c r="L210" s="225" t="s">
        <v>608</v>
      </c>
      <c r="M210" s="301" t="s">
        <v>507</v>
      </c>
      <c r="N210" s="247" t="s">
        <v>895</v>
      </c>
    </row>
    <row r="211" spans="1:14" ht="21.75">
      <c r="A211" s="246" t="s">
        <v>896</v>
      </c>
      <c r="B211" s="235" t="s">
        <v>253</v>
      </c>
      <c r="C211" s="236" t="s">
        <v>897</v>
      </c>
      <c r="D211" s="225" t="s">
        <v>502</v>
      </c>
      <c r="E211" s="236" t="s">
        <v>898</v>
      </c>
      <c r="F211" s="236">
        <v>26</v>
      </c>
      <c r="G211" s="236" t="s">
        <v>56</v>
      </c>
      <c r="H211" s="225" t="s">
        <v>204</v>
      </c>
      <c r="I211" s="225" t="s">
        <v>724</v>
      </c>
      <c r="J211" s="225" t="s">
        <v>718</v>
      </c>
      <c r="K211" s="225" t="s">
        <v>206</v>
      </c>
      <c r="L211" s="225" t="s">
        <v>608</v>
      </c>
      <c r="M211" s="301" t="s">
        <v>507</v>
      </c>
      <c r="N211" s="247" t="s">
        <v>899</v>
      </c>
    </row>
    <row r="212" spans="1:14" ht="21.75">
      <c r="A212" s="246" t="s">
        <v>900</v>
      </c>
      <c r="B212" s="235" t="s">
        <v>253</v>
      </c>
      <c r="C212" s="236" t="s">
        <v>901</v>
      </c>
      <c r="D212" s="225" t="s">
        <v>502</v>
      </c>
      <c r="E212" s="236" t="s">
        <v>902</v>
      </c>
      <c r="F212" s="236">
        <v>32</v>
      </c>
      <c r="G212" s="236" t="s">
        <v>56</v>
      </c>
      <c r="H212" s="225" t="s">
        <v>801</v>
      </c>
      <c r="I212" s="225" t="s">
        <v>631</v>
      </c>
      <c r="J212" s="225" t="s">
        <v>903</v>
      </c>
      <c r="K212" s="225" t="s">
        <v>494</v>
      </c>
      <c r="L212" s="225" t="s">
        <v>608</v>
      </c>
      <c r="M212" s="301" t="s">
        <v>513</v>
      </c>
      <c r="N212" s="247" t="s">
        <v>904</v>
      </c>
    </row>
    <row r="213" spans="1:14" ht="21.75">
      <c r="A213" s="246" t="s">
        <v>905</v>
      </c>
      <c r="B213" s="235" t="s">
        <v>253</v>
      </c>
      <c r="C213" s="236" t="s">
        <v>906</v>
      </c>
      <c r="D213" s="225" t="s">
        <v>502</v>
      </c>
      <c r="E213" s="236" t="s">
        <v>907</v>
      </c>
      <c r="F213" s="236">
        <v>27</v>
      </c>
      <c r="G213" s="236" t="s">
        <v>56</v>
      </c>
      <c r="H213" s="225" t="s">
        <v>181</v>
      </c>
      <c r="I213" s="225" t="s">
        <v>724</v>
      </c>
      <c r="J213" s="225" t="s">
        <v>908</v>
      </c>
      <c r="K213" s="225" t="s">
        <v>830</v>
      </c>
      <c r="L213" s="225" t="s">
        <v>608</v>
      </c>
      <c r="M213" s="301" t="s">
        <v>513</v>
      </c>
      <c r="N213" s="247" t="s">
        <v>909</v>
      </c>
    </row>
    <row r="214" spans="1:14" ht="21.75">
      <c r="A214" s="246" t="s">
        <v>910</v>
      </c>
      <c r="B214" s="235" t="s">
        <v>253</v>
      </c>
      <c r="C214" s="236" t="s">
        <v>911</v>
      </c>
      <c r="D214" s="225" t="s">
        <v>502</v>
      </c>
      <c r="E214" s="236" t="s">
        <v>912</v>
      </c>
      <c r="F214" s="236">
        <v>25</v>
      </c>
      <c r="G214" s="236" t="s">
        <v>56</v>
      </c>
      <c r="H214" s="225" t="s">
        <v>181</v>
      </c>
      <c r="I214" s="225" t="s">
        <v>635</v>
      </c>
      <c r="J214" s="225" t="s">
        <v>913</v>
      </c>
      <c r="K214" s="225" t="s">
        <v>764</v>
      </c>
      <c r="L214" s="225" t="s">
        <v>830</v>
      </c>
      <c r="M214" s="301" t="s">
        <v>513</v>
      </c>
      <c r="N214" s="247" t="s">
        <v>914</v>
      </c>
    </row>
    <row r="215" spans="1:14" ht="21.75">
      <c r="A215" s="246" t="s">
        <v>915</v>
      </c>
      <c r="B215" s="235" t="s">
        <v>253</v>
      </c>
      <c r="C215" s="236" t="s">
        <v>916</v>
      </c>
      <c r="D215" s="225" t="s">
        <v>502</v>
      </c>
      <c r="E215" s="236" t="s">
        <v>917</v>
      </c>
      <c r="F215" s="236">
        <v>26</v>
      </c>
      <c r="G215" s="236" t="s">
        <v>56</v>
      </c>
      <c r="H215" s="225" t="s">
        <v>181</v>
      </c>
      <c r="I215" s="225" t="s">
        <v>730</v>
      </c>
      <c r="J215" s="225" t="s">
        <v>918</v>
      </c>
      <c r="K215" s="225" t="s">
        <v>494</v>
      </c>
      <c r="L215" s="225" t="s">
        <v>919</v>
      </c>
      <c r="M215" s="301" t="s">
        <v>513</v>
      </c>
      <c r="N215" s="247" t="s">
        <v>920</v>
      </c>
    </row>
    <row r="216" spans="1:14" ht="21.75">
      <c r="A216" s="246" t="s">
        <v>921</v>
      </c>
      <c r="B216" s="235" t="s">
        <v>253</v>
      </c>
      <c r="C216" s="236" t="s">
        <v>922</v>
      </c>
      <c r="D216" s="225" t="s">
        <v>502</v>
      </c>
      <c r="E216" s="236" t="s">
        <v>923</v>
      </c>
      <c r="F216" s="236">
        <v>57</v>
      </c>
      <c r="G216" s="236" t="s">
        <v>56</v>
      </c>
      <c r="H216" s="225" t="s">
        <v>204</v>
      </c>
      <c r="I216" s="225" t="s">
        <v>724</v>
      </c>
      <c r="J216" s="225" t="s">
        <v>776</v>
      </c>
      <c r="K216" s="225" t="s">
        <v>206</v>
      </c>
      <c r="L216" s="225" t="s">
        <v>608</v>
      </c>
      <c r="M216" s="301" t="s">
        <v>507</v>
      </c>
      <c r="N216" s="247" t="s">
        <v>924</v>
      </c>
    </row>
    <row r="217" spans="1:14" ht="21.75">
      <c r="A217" s="584" t="s">
        <v>1057</v>
      </c>
      <c r="B217" s="585"/>
      <c r="C217" s="585"/>
      <c r="D217" s="585"/>
      <c r="E217" s="585"/>
      <c r="F217" s="585"/>
      <c r="G217" s="585"/>
      <c r="H217" s="585"/>
      <c r="I217" s="585"/>
      <c r="J217" s="585"/>
      <c r="K217" s="585"/>
      <c r="L217" s="585"/>
      <c r="M217" s="585"/>
      <c r="N217" s="586"/>
    </row>
    <row r="218" spans="1:14" ht="21.75">
      <c r="A218" s="63">
        <v>1</v>
      </c>
      <c r="B218" s="239" t="s">
        <v>927</v>
      </c>
      <c r="C218" s="252" t="s">
        <v>409</v>
      </c>
      <c r="D218" s="253" t="s">
        <v>16</v>
      </c>
      <c r="E218" s="254">
        <v>3969800007748</v>
      </c>
      <c r="F218" s="100">
        <v>60</v>
      </c>
      <c r="G218" s="100" t="s">
        <v>928</v>
      </c>
      <c r="H218" s="63"/>
      <c r="I218" s="253" t="s">
        <v>929</v>
      </c>
      <c r="J218" s="208" t="s">
        <v>930</v>
      </c>
      <c r="K218" s="208" t="s">
        <v>931</v>
      </c>
      <c r="L218" s="208"/>
      <c r="M218" s="303"/>
      <c r="N218" s="208" t="s">
        <v>932</v>
      </c>
    </row>
    <row r="219" spans="1:14" ht="21.75">
      <c r="A219" s="246" t="s">
        <v>94</v>
      </c>
      <c r="B219" s="239" t="s">
        <v>927</v>
      </c>
      <c r="C219" s="252" t="s">
        <v>410</v>
      </c>
      <c r="D219" s="253" t="s">
        <v>17</v>
      </c>
      <c r="E219" s="254">
        <v>3961100123896</v>
      </c>
      <c r="F219" s="100">
        <v>53</v>
      </c>
      <c r="G219" s="100" t="s">
        <v>928</v>
      </c>
      <c r="H219" s="63"/>
      <c r="I219" s="253" t="s">
        <v>929</v>
      </c>
      <c r="J219" s="208" t="s">
        <v>933</v>
      </c>
      <c r="K219" s="208" t="s">
        <v>934</v>
      </c>
      <c r="L219" s="208"/>
      <c r="M219" s="303"/>
      <c r="N219" s="208" t="s">
        <v>935</v>
      </c>
    </row>
    <row r="220" spans="1:14" ht="21.75">
      <c r="A220" s="246" t="s">
        <v>98</v>
      </c>
      <c r="B220" s="239" t="s">
        <v>927</v>
      </c>
      <c r="C220" s="252" t="s">
        <v>411</v>
      </c>
      <c r="D220" s="253" t="s">
        <v>18</v>
      </c>
      <c r="E220" s="254">
        <v>3961100242771</v>
      </c>
      <c r="F220" s="100">
        <v>55</v>
      </c>
      <c r="G220" s="100" t="s">
        <v>928</v>
      </c>
      <c r="H220" s="63"/>
      <c r="I220" s="253" t="s">
        <v>929</v>
      </c>
      <c r="J220" s="208" t="s">
        <v>936</v>
      </c>
      <c r="K220" s="253" t="s">
        <v>646</v>
      </c>
      <c r="L220" s="253" t="s">
        <v>529</v>
      </c>
      <c r="M220" s="303" t="s">
        <v>937</v>
      </c>
      <c r="N220" s="208" t="s">
        <v>938</v>
      </c>
    </row>
    <row r="221" spans="1:14" ht="21.75">
      <c r="A221" s="246" t="s">
        <v>104</v>
      </c>
      <c r="B221" s="239" t="s">
        <v>927</v>
      </c>
      <c r="C221" s="252" t="s">
        <v>939</v>
      </c>
      <c r="D221" s="253" t="s">
        <v>940</v>
      </c>
      <c r="E221" s="254">
        <v>3949800043124</v>
      </c>
      <c r="F221" s="100">
        <v>51</v>
      </c>
      <c r="G221" s="100" t="s">
        <v>928</v>
      </c>
      <c r="H221" s="63"/>
      <c r="I221" s="253" t="s">
        <v>929</v>
      </c>
      <c r="J221" s="208" t="s">
        <v>941</v>
      </c>
      <c r="K221" s="208" t="s">
        <v>942</v>
      </c>
      <c r="L221" s="208" t="s">
        <v>524</v>
      </c>
      <c r="M221" s="303" t="s">
        <v>937</v>
      </c>
      <c r="N221" s="208" t="s">
        <v>943</v>
      </c>
    </row>
    <row r="222" spans="1:14" ht="21.75">
      <c r="A222" s="246" t="s">
        <v>111</v>
      </c>
      <c r="B222" s="239" t="s">
        <v>927</v>
      </c>
      <c r="C222" s="252" t="s">
        <v>944</v>
      </c>
      <c r="D222" s="253" t="s">
        <v>502</v>
      </c>
      <c r="E222" s="254">
        <v>3660200016589</v>
      </c>
      <c r="F222" s="100">
        <v>53</v>
      </c>
      <c r="G222" s="100" t="s">
        <v>928</v>
      </c>
      <c r="H222" s="63"/>
      <c r="I222" s="253" t="s">
        <v>929</v>
      </c>
      <c r="J222" s="208" t="s">
        <v>945</v>
      </c>
      <c r="K222" s="208" t="s">
        <v>946</v>
      </c>
      <c r="L222" s="253" t="s">
        <v>529</v>
      </c>
      <c r="M222" s="303" t="s">
        <v>937</v>
      </c>
      <c r="N222" s="208" t="s">
        <v>947</v>
      </c>
    </row>
    <row r="223" spans="1:14" ht="21.75">
      <c r="A223" s="246" t="s">
        <v>219</v>
      </c>
      <c r="B223" s="239" t="s">
        <v>927</v>
      </c>
      <c r="C223" s="252" t="s">
        <v>948</v>
      </c>
      <c r="D223" s="253" t="s">
        <v>502</v>
      </c>
      <c r="E223" s="254">
        <v>3961100321370</v>
      </c>
      <c r="F223" s="100">
        <v>33</v>
      </c>
      <c r="G223" s="100" t="s">
        <v>928</v>
      </c>
      <c r="H223" s="63"/>
      <c r="I223" s="253" t="s">
        <v>929</v>
      </c>
      <c r="J223" s="208" t="s">
        <v>949</v>
      </c>
      <c r="K223" s="208" t="s">
        <v>950</v>
      </c>
      <c r="L223" s="208" t="s">
        <v>524</v>
      </c>
      <c r="M223" s="303" t="s">
        <v>951</v>
      </c>
      <c r="N223" s="208" t="s">
        <v>952</v>
      </c>
    </row>
    <row r="224" spans="1:14" ht="21.75">
      <c r="A224" s="246" t="s">
        <v>225</v>
      </c>
      <c r="B224" s="239" t="s">
        <v>927</v>
      </c>
      <c r="C224" s="252" t="s">
        <v>953</v>
      </c>
      <c r="D224" s="253" t="s">
        <v>502</v>
      </c>
      <c r="E224" s="254">
        <v>3961100290954</v>
      </c>
      <c r="F224" s="100">
        <v>38</v>
      </c>
      <c r="G224" s="100" t="s">
        <v>954</v>
      </c>
      <c r="H224" s="63"/>
      <c r="I224" s="253" t="s">
        <v>929</v>
      </c>
      <c r="J224" s="208" t="s">
        <v>636</v>
      </c>
      <c r="K224" s="208" t="s">
        <v>955</v>
      </c>
      <c r="L224" s="208" t="s">
        <v>700</v>
      </c>
      <c r="M224" s="303" t="s">
        <v>937</v>
      </c>
      <c r="N224" s="208" t="s">
        <v>956</v>
      </c>
    </row>
    <row r="225" spans="1:14" ht="21.75">
      <c r="A225" s="246" t="s">
        <v>428</v>
      </c>
      <c r="B225" s="239" t="s">
        <v>927</v>
      </c>
      <c r="C225" s="252" t="s">
        <v>957</v>
      </c>
      <c r="D225" s="253" t="s">
        <v>502</v>
      </c>
      <c r="E225" s="254">
        <v>3960522584016</v>
      </c>
      <c r="F225" s="100">
        <v>41</v>
      </c>
      <c r="G225" s="100" t="s">
        <v>954</v>
      </c>
      <c r="H225" s="63"/>
      <c r="I225" s="253" t="s">
        <v>929</v>
      </c>
      <c r="J225" s="208"/>
      <c r="K225" s="208"/>
      <c r="L225" s="208" t="s">
        <v>632</v>
      </c>
      <c r="M225" s="303" t="s">
        <v>937</v>
      </c>
      <c r="N225" s="208" t="s">
        <v>958</v>
      </c>
    </row>
    <row r="226" spans="1:14" ht="21.75">
      <c r="A226" s="246" t="s">
        <v>429</v>
      </c>
      <c r="B226" s="239" t="s">
        <v>927</v>
      </c>
      <c r="C226" s="252" t="s">
        <v>959</v>
      </c>
      <c r="D226" s="253" t="s">
        <v>940</v>
      </c>
      <c r="E226" s="254">
        <v>3961100124183</v>
      </c>
      <c r="F226" s="100">
        <v>63</v>
      </c>
      <c r="G226" s="100" t="s">
        <v>954</v>
      </c>
      <c r="H226" s="63"/>
      <c r="I226" s="253" t="s">
        <v>960</v>
      </c>
      <c r="J226" s="208"/>
      <c r="K226" s="208"/>
      <c r="L226" s="208"/>
      <c r="M226" s="303" t="s">
        <v>937</v>
      </c>
      <c r="N226" s="204" t="s">
        <v>961</v>
      </c>
    </row>
    <row r="227" spans="1:14" ht="21.75">
      <c r="A227" s="246" t="s">
        <v>430</v>
      </c>
      <c r="B227" s="239" t="s">
        <v>927</v>
      </c>
      <c r="C227" s="252" t="s">
        <v>962</v>
      </c>
      <c r="D227" s="253" t="s">
        <v>502</v>
      </c>
      <c r="E227" s="254">
        <v>3961100230790</v>
      </c>
      <c r="F227" s="100">
        <v>34</v>
      </c>
      <c r="G227" s="100" t="s">
        <v>954</v>
      </c>
      <c r="H227" s="63"/>
      <c r="I227" s="253" t="s">
        <v>929</v>
      </c>
      <c r="J227" s="305" t="s">
        <v>933</v>
      </c>
      <c r="K227" s="208" t="s">
        <v>934</v>
      </c>
      <c r="L227" s="208" t="s">
        <v>963</v>
      </c>
      <c r="M227" s="303" t="s">
        <v>951</v>
      </c>
      <c r="N227" s="255" t="s">
        <v>964</v>
      </c>
    </row>
    <row r="228" spans="1:14" ht="21.75">
      <c r="A228" s="246" t="s">
        <v>431</v>
      </c>
      <c r="B228" s="239" t="s">
        <v>927</v>
      </c>
      <c r="C228" s="252" t="s">
        <v>965</v>
      </c>
      <c r="D228" s="253" t="s">
        <v>502</v>
      </c>
      <c r="E228" s="254">
        <v>3961000026848</v>
      </c>
      <c r="F228" s="100">
        <v>30</v>
      </c>
      <c r="G228" s="100" t="s">
        <v>954</v>
      </c>
      <c r="H228" s="63"/>
      <c r="I228" s="253" t="s">
        <v>929</v>
      </c>
      <c r="J228" s="305" t="s">
        <v>933</v>
      </c>
      <c r="K228" s="208" t="s">
        <v>934</v>
      </c>
      <c r="L228" s="208" t="s">
        <v>963</v>
      </c>
      <c r="M228" s="303" t="s">
        <v>951</v>
      </c>
      <c r="N228" s="204" t="s">
        <v>966</v>
      </c>
    </row>
    <row r="229" spans="1:14" ht="21.75">
      <c r="A229" s="246" t="s">
        <v>432</v>
      </c>
      <c r="B229" s="239" t="s">
        <v>927</v>
      </c>
      <c r="C229" s="252" t="s">
        <v>967</v>
      </c>
      <c r="D229" s="253" t="s">
        <v>502</v>
      </c>
      <c r="E229" s="254">
        <v>1961100020233</v>
      </c>
      <c r="F229" s="100">
        <v>27</v>
      </c>
      <c r="G229" s="100" t="s">
        <v>954</v>
      </c>
      <c r="H229" s="63"/>
      <c r="I229" s="253" t="s">
        <v>929</v>
      </c>
      <c r="J229" s="305" t="s">
        <v>968</v>
      </c>
      <c r="K229" s="208" t="s">
        <v>934</v>
      </c>
      <c r="L229" s="208" t="s">
        <v>963</v>
      </c>
      <c r="M229" s="303" t="s">
        <v>951</v>
      </c>
      <c r="N229" s="204" t="s">
        <v>969</v>
      </c>
    </row>
    <row r="230" spans="1:14" ht="21.75">
      <c r="A230" s="246" t="s">
        <v>433</v>
      </c>
      <c r="B230" s="239" t="s">
        <v>927</v>
      </c>
      <c r="C230" s="252" t="s">
        <v>970</v>
      </c>
      <c r="D230" s="253" t="s">
        <v>502</v>
      </c>
      <c r="E230" s="254">
        <v>3961100224854</v>
      </c>
      <c r="F230" s="100">
        <v>33</v>
      </c>
      <c r="G230" s="100" t="s">
        <v>954</v>
      </c>
      <c r="H230" s="63"/>
      <c r="I230" s="253" t="s">
        <v>929</v>
      </c>
      <c r="J230" s="305" t="s">
        <v>933</v>
      </c>
      <c r="K230" s="208" t="s">
        <v>934</v>
      </c>
      <c r="L230" s="208" t="s">
        <v>971</v>
      </c>
      <c r="M230" s="303" t="s">
        <v>937</v>
      </c>
      <c r="N230" s="204" t="s">
        <v>972</v>
      </c>
    </row>
    <row r="231" spans="1:14" ht="21" customHeight="1">
      <c r="A231" s="246" t="s">
        <v>434</v>
      </c>
      <c r="B231" s="239" t="s">
        <v>927</v>
      </c>
      <c r="C231" s="252" t="s">
        <v>973</v>
      </c>
      <c r="D231" s="253" t="s">
        <v>118</v>
      </c>
      <c r="E231" s="254">
        <v>3961200115941</v>
      </c>
      <c r="F231" s="278">
        <v>31</v>
      </c>
      <c r="G231" s="278" t="s">
        <v>954</v>
      </c>
      <c r="H231" s="256"/>
      <c r="I231" s="257" t="s">
        <v>974</v>
      </c>
      <c r="J231" s="306" t="s">
        <v>975</v>
      </c>
      <c r="K231" s="257" t="s">
        <v>976</v>
      </c>
      <c r="L231" s="257" t="s">
        <v>977</v>
      </c>
      <c r="M231" s="304" t="s">
        <v>937</v>
      </c>
      <c r="N231" s="213" t="s">
        <v>978</v>
      </c>
    </row>
    <row r="232" spans="1:14" ht="34.5">
      <c r="A232" s="246" t="s">
        <v>435</v>
      </c>
      <c r="B232" s="239" t="s">
        <v>927</v>
      </c>
      <c r="C232" s="252" t="s">
        <v>979</v>
      </c>
      <c r="D232" s="253" t="s">
        <v>940</v>
      </c>
      <c r="E232" s="254">
        <v>3961100154821</v>
      </c>
      <c r="F232" s="208">
        <v>32</v>
      </c>
      <c r="G232" s="100" t="s">
        <v>928</v>
      </c>
      <c r="H232" s="63"/>
      <c r="I232" s="240" t="s">
        <v>974</v>
      </c>
      <c r="J232" s="305" t="s">
        <v>980</v>
      </c>
      <c r="K232" s="253" t="s">
        <v>976</v>
      </c>
      <c r="L232" s="208" t="s">
        <v>621</v>
      </c>
      <c r="M232" s="304" t="s">
        <v>937</v>
      </c>
      <c r="N232" s="204" t="s">
        <v>981</v>
      </c>
    </row>
    <row r="233" spans="1:14" ht="21.75">
      <c r="A233" s="246" t="s">
        <v>436</v>
      </c>
      <c r="B233" s="239" t="s">
        <v>927</v>
      </c>
      <c r="C233" s="252" t="s">
        <v>982</v>
      </c>
      <c r="D233" s="253" t="s">
        <v>502</v>
      </c>
      <c r="E233" s="254">
        <v>1960800045866</v>
      </c>
      <c r="F233" s="253">
        <v>25</v>
      </c>
      <c r="G233" s="100" t="s">
        <v>954</v>
      </c>
      <c r="H233" s="63"/>
      <c r="I233" s="253" t="s">
        <v>929</v>
      </c>
      <c r="J233" s="305" t="s">
        <v>983</v>
      </c>
      <c r="K233" s="253" t="s">
        <v>694</v>
      </c>
      <c r="L233" s="253" t="s">
        <v>694</v>
      </c>
      <c r="M233" s="303" t="s">
        <v>951</v>
      </c>
      <c r="N233" s="204" t="s">
        <v>984</v>
      </c>
    </row>
    <row r="234" spans="1:14" ht="21.75">
      <c r="A234" s="246" t="s">
        <v>437</v>
      </c>
      <c r="B234" s="239" t="s">
        <v>927</v>
      </c>
      <c r="C234" s="252" t="s">
        <v>985</v>
      </c>
      <c r="D234" s="253" t="s">
        <v>118</v>
      </c>
      <c r="E234" s="254">
        <v>1961100008616</v>
      </c>
      <c r="F234" s="100">
        <v>29</v>
      </c>
      <c r="G234" s="100" t="s">
        <v>954</v>
      </c>
      <c r="H234" s="63"/>
      <c r="I234" s="253" t="s">
        <v>571</v>
      </c>
      <c r="J234" s="305" t="s">
        <v>986</v>
      </c>
      <c r="K234" s="253" t="s">
        <v>987</v>
      </c>
      <c r="L234" s="253"/>
      <c r="M234" s="303" t="s">
        <v>951</v>
      </c>
      <c r="N234" s="204" t="s">
        <v>988</v>
      </c>
    </row>
    <row r="235" spans="1:14" ht="28.5" customHeight="1">
      <c r="A235" s="246" t="s">
        <v>438</v>
      </c>
      <c r="B235" s="239" t="s">
        <v>927</v>
      </c>
      <c r="C235" s="252" t="s">
        <v>989</v>
      </c>
      <c r="D235" s="253" t="s">
        <v>118</v>
      </c>
      <c r="E235" s="254">
        <v>1961100006191</v>
      </c>
      <c r="F235" s="100">
        <v>29</v>
      </c>
      <c r="G235" s="100" t="s">
        <v>954</v>
      </c>
      <c r="H235" s="63"/>
      <c r="I235" s="253" t="s">
        <v>974</v>
      </c>
      <c r="J235" s="305" t="s">
        <v>975</v>
      </c>
      <c r="K235" s="253" t="s">
        <v>976</v>
      </c>
      <c r="L235" s="208"/>
      <c r="M235" s="304" t="s">
        <v>937</v>
      </c>
      <c r="N235" s="204" t="s">
        <v>990</v>
      </c>
    </row>
    <row r="236" spans="1:14" ht="21.75">
      <c r="A236" s="246" t="s">
        <v>439</v>
      </c>
      <c r="B236" s="239" t="s">
        <v>927</v>
      </c>
      <c r="C236" s="252" t="s">
        <v>991</v>
      </c>
      <c r="D236" s="253" t="s">
        <v>940</v>
      </c>
      <c r="E236" s="259" t="s">
        <v>992</v>
      </c>
      <c r="F236" s="253">
        <v>32</v>
      </c>
      <c r="G236" s="100" t="s">
        <v>928</v>
      </c>
      <c r="H236" s="63"/>
      <c r="I236" s="253" t="s">
        <v>694</v>
      </c>
      <c r="J236" s="208" t="s">
        <v>993</v>
      </c>
      <c r="K236" s="208" t="s">
        <v>994</v>
      </c>
      <c r="L236" s="208" t="s">
        <v>621</v>
      </c>
      <c r="M236" s="304" t="s">
        <v>937</v>
      </c>
      <c r="N236" s="204" t="s">
        <v>995</v>
      </c>
    </row>
    <row r="237" spans="1:14" ht="21.75">
      <c r="A237" s="246" t="s">
        <v>440</v>
      </c>
      <c r="B237" s="239" t="s">
        <v>927</v>
      </c>
      <c r="C237" s="252" t="s">
        <v>996</v>
      </c>
      <c r="D237" s="253" t="s">
        <v>940</v>
      </c>
      <c r="E237" s="259" t="s">
        <v>997</v>
      </c>
      <c r="F237" s="253">
        <v>25</v>
      </c>
      <c r="G237" s="100" t="s">
        <v>954</v>
      </c>
      <c r="H237" s="63"/>
      <c r="I237" s="208" t="s">
        <v>998</v>
      </c>
      <c r="J237" s="208" t="s">
        <v>999</v>
      </c>
      <c r="K237" s="208" t="s">
        <v>679</v>
      </c>
      <c r="L237" s="208" t="s">
        <v>1000</v>
      </c>
      <c r="M237" s="304" t="s">
        <v>937</v>
      </c>
      <c r="N237" s="204" t="s">
        <v>1001</v>
      </c>
    </row>
    <row r="238" spans="1:14" ht="21.75">
      <c r="A238" s="246" t="s">
        <v>441</v>
      </c>
      <c r="B238" s="239" t="s">
        <v>927</v>
      </c>
      <c r="C238" s="252" t="s">
        <v>1002</v>
      </c>
      <c r="D238" s="253" t="s">
        <v>940</v>
      </c>
      <c r="E238" s="259" t="s">
        <v>1003</v>
      </c>
      <c r="F238" s="253">
        <v>28</v>
      </c>
      <c r="G238" s="100" t="s">
        <v>954</v>
      </c>
      <c r="H238" s="63"/>
      <c r="I238" s="253" t="s">
        <v>41</v>
      </c>
      <c r="J238" s="208" t="s">
        <v>1004</v>
      </c>
      <c r="K238" s="208"/>
      <c r="L238" s="208" t="s">
        <v>1005</v>
      </c>
      <c r="M238" s="304" t="s">
        <v>937</v>
      </c>
      <c r="N238" s="204" t="s">
        <v>1006</v>
      </c>
    </row>
    <row r="239" spans="1:14" ht="43.5">
      <c r="A239" s="246" t="s">
        <v>442</v>
      </c>
      <c r="B239" s="239" t="s">
        <v>927</v>
      </c>
      <c r="C239" s="252" t="s">
        <v>1007</v>
      </c>
      <c r="D239" s="253" t="s">
        <v>940</v>
      </c>
      <c r="E239" s="259" t="s">
        <v>1008</v>
      </c>
      <c r="F239" s="208">
        <v>26</v>
      </c>
      <c r="G239" s="100" t="s">
        <v>954</v>
      </c>
      <c r="H239" s="63"/>
      <c r="I239" s="253" t="s">
        <v>1009</v>
      </c>
      <c r="J239" s="208" t="s">
        <v>983</v>
      </c>
      <c r="K239" s="208" t="s">
        <v>830</v>
      </c>
      <c r="L239" s="208" t="s">
        <v>1000</v>
      </c>
      <c r="M239" s="304" t="s">
        <v>937</v>
      </c>
      <c r="N239" s="204" t="s">
        <v>1010</v>
      </c>
    </row>
    <row r="240" spans="1:14" ht="21.75">
      <c r="A240" s="246" t="s">
        <v>443</v>
      </c>
      <c r="B240" s="239" t="s">
        <v>927</v>
      </c>
      <c r="C240" s="260" t="s">
        <v>1011</v>
      </c>
      <c r="D240" s="208" t="s">
        <v>502</v>
      </c>
      <c r="E240" s="261" t="s">
        <v>1012</v>
      </c>
      <c r="F240" s="208">
        <v>26</v>
      </c>
      <c r="G240" s="100" t="s">
        <v>954</v>
      </c>
      <c r="H240" s="63"/>
      <c r="I240" s="208" t="s">
        <v>1013</v>
      </c>
      <c r="J240" s="208" t="s">
        <v>1014</v>
      </c>
      <c r="K240" s="208" t="s">
        <v>934</v>
      </c>
      <c r="L240" s="208" t="s">
        <v>1000</v>
      </c>
      <c r="M240" s="228" t="s">
        <v>951</v>
      </c>
      <c r="N240" s="204" t="s">
        <v>1015</v>
      </c>
    </row>
    <row r="241" spans="1:14" ht="21.75">
      <c r="A241" s="246" t="s">
        <v>444</v>
      </c>
      <c r="B241" s="239" t="s">
        <v>927</v>
      </c>
      <c r="C241" s="260" t="s">
        <v>1016</v>
      </c>
      <c r="D241" s="253" t="s">
        <v>940</v>
      </c>
      <c r="E241" s="261" t="s">
        <v>1017</v>
      </c>
      <c r="F241" s="208">
        <v>24</v>
      </c>
      <c r="G241" s="100" t="s">
        <v>928</v>
      </c>
      <c r="H241" s="63"/>
      <c r="I241" s="208" t="s">
        <v>41</v>
      </c>
      <c r="J241" s="208" t="s">
        <v>1018</v>
      </c>
      <c r="K241" s="208"/>
      <c r="L241" s="208" t="s">
        <v>1005</v>
      </c>
      <c r="M241" s="258" t="s">
        <v>937</v>
      </c>
      <c r="N241" s="204" t="s">
        <v>1019</v>
      </c>
    </row>
    <row r="242" spans="1:14" ht="21.75">
      <c r="A242" s="246" t="s">
        <v>445</v>
      </c>
      <c r="B242" s="239" t="s">
        <v>927</v>
      </c>
      <c r="C242" s="262" t="s">
        <v>1020</v>
      </c>
      <c r="D242" s="253" t="s">
        <v>940</v>
      </c>
      <c r="E242" s="254">
        <v>3961100384886</v>
      </c>
      <c r="F242" s="100">
        <v>36</v>
      </c>
      <c r="G242" s="100" t="s">
        <v>954</v>
      </c>
      <c r="H242" s="63"/>
      <c r="I242" s="261"/>
      <c r="J242" s="261" t="s">
        <v>1021</v>
      </c>
      <c r="K242" s="261" t="s">
        <v>494</v>
      </c>
      <c r="L242" s="208" t="s">
        <v>1005</v>
      </c>
      <c r="M242" s="258" t="s">
        <v>937</v>
      </c>
      <c r="N242" s="204" t="s">
        <v>1022</v>
      </c>
    </row>
    <row r="243" spans="1:14" ht="21.75">
      <c r="A243" s="246" t="s">
        <v>446</v>
      </c>
      <c r="B243" s="239" t="s">
        <v>927</v>
      </c>
      <c r="C243" s="260" t="s">
        <v>1023</v>
      </c>
      <c r="D243" s="253" t="s">
        <v>940</v>
      </c>
      <c r="E243" s="261" t="s">
        <v>1024</v>
      </c>
      <c r="F243" s="208">
        <v>28</v>
      </c>
      <c r="G243" s="100" t="s">
        <v>954</v>
      </c>
      <c r="H243" s="63"/>
      <c r="I243" s="208" t="s">
        <v>998</v>
      </c>
      <c r="J243" s="208" t="s">
        <v>1025</v>
      </c>
      <c r="K243" s="208" t="s">
        <v>679</v>
      </c>
      <c r="L243" s="208" t="s">
        <v>679</v>
      </c>
      <c r="M243" s="228" t="s">
        <v>951</v>
      </c>
      <c r="N243" s="204" t="s">
        <v>1026</v>
      </c>
    </row>
    <row r="244" spans="1:14" ht="21.75">
      <c r="A244" s="246" t="s">
        <v>447</v>
      </c>
      <c r="B244" s="239" t="s">
        <v>927</v>
      </c>
      <c r="C244" s="260" t="s">
        <v>1027</v>
      </c>
      <c r="D244" s="208" t="s">
        <v>502</v>
      </c>
      <c r="E244" s="261" t="s">
        <v>1028</v>
      </c>
      <c r="F244" s="208">
        <v>25</v>
      </c>
      <c r="G244" s="100" t="s">
        <v>954</v>
      </c>
      <c r="H244" s="63"/>
      <c r="I244" s="208" t="s">
        <v>1013</v>
      </c>
      <c r="J244" s="208" t="s">
        <v>1029</v>
      </c>
      <c r="K244" s="208" t="s">
        <v>529</v>
      </c>
      <c r="L244" s="208" t="s">
        <v>529</v>
      </c>
      <c r="M244" s="228" t="s">
        <v>951</v>
      </c>
      <c r="N244" s="204" t="s">
        <v>1030</v>
      </c>
    </row>
    <row r="245" spans="1:14" ht="21.75">
      <c r="A245" s="246" t="s">
        <v>448</v>
      </c>
      <c r="B245" s="239" t="s">
        <v>927</v>
      </c>
      <c r="C245" s="260" t="s">
        <v>1031</v>
      </c>
      <c r="D245" s="253" t="s">
        <v>940</v>
      </c>
      <c r="E245" s="261" t="s">
        <v>1032</v>
      </c>
      <c r="F245" s="208">
        <v>38</v>
      </c>
      <c r="G245" s="100" t="s">
        <v>954</v>
      </c>
      <c r="H245" s="63"/>
      <c r="I245" s="208" t="s">
        <v>929</v>
      </c>
      <c r="J245" s="208" t="s">
        <v>1033</v>
      </c>
      <c r="K245" s="208" t="s">
        <v>1034</v>
      </c>
      <c r="L245" s="208" t="s">
        <v>1005</v>
      </c>
      <c r="M245" s="228" t="s">
        <v>951</v>
      </c>
      <c r="N245" s="204" t="s">
        <v>1035</v>
      </c>
    </row>
    <row r="246" spans="1:14" ht="21.75">
      <c r="A246" s="246" t="s">
        <v>449</v>
      </c>
      <c r="B246" s="239" t="s">
        <v>927</v>
      </c>
      <c r="C246" s="260" t="s">
        <v>1036</v>
      </c>
      <c r="D246" s="208" t="s">
        <v>502</v>
      </c>
      <c r="E246" s="261" t="s">
        <v>1037</v>
      </c>
      <c r="F246" s="208">
        <v>29</v>
      </c>
      <c r="G246" s="100" t="s">
        <v>954</v>
      </c>
      <c r="H246" s="63"/>
      <c r="I246" s="208" t="s">
        <v>929</v>
      </c>
      <c r="J246" s="208" t="s">
        <v>933</v>
      </c>
      <c r="K246" s="208" t="s">
        <v>1034</v>
      </c>
      <c r="L246" s="208" t="s">
        <v>1038</v>
      </c>
      <c r="M246" s="258" t="s">
        <v>937</v>
      </c>
      <c r="N246" s="204" t="s">
        <v>1039</v>
      </c>
    </row>
    <row r="247" spans="1:14" ht="21.75">
      <c r="A247" s="246" t="s">
        <v>450</v>
      </c>
      <c r="B247" s="239" t="s">
        <v>927</v>
      </c>
      <c r="C247" s="260" t="s">
        <v>1040</v>
      </c>
      <c r="D247" s="253" t="s">
        <v>940</v>
      </c>
      <c r="E247" s="261" t="s">
        <v>1041</v>
      </c>
      <c r="F247" s="208">
        <v>25</v>
      </c>
      <c r="G247" s="100" t="s">
        <v>954</v>
      </c>
      <c r="H247" s="63"/>
      <c r="I247" s="208" t="s">
        <v>1042</v>
      </c>
      <c r="J247" s="208" t="s">
        <v>1043</v>
      </c>
      <c r="K247" s="208" t="s">
        <v>1044</v>
      </c>
      <c r="L247" s="208" t="s">
        <v>1005</v>
      </c>
      <c r="M247" s="258" t="s">
        <v>937</v>
      </c>
      <c r="N247" s="204" t="s">
        <v>1045</v>
      </c>
    </row>
    <row r="248" spans="1:14" ht="21.75">
      <c r="A248" s="246" t="s">
        <v>451</v>
      </c>
      <c r="B248" s="239" t="s">
        <v>927</v>
      </c>
      <c r="C248" s="260" t="s">
        <v>1046</v>
      </c>
      <c r="D248" s="253" t="s">
        <v>940</v>
      </c>
      <c r="E248" s="261" t="s">
        <v>1047</v>
      </c>
      <c r="F248" s="208">
        <v>34</v>
      </c>
      <c r="G248" s="100" t="s">
        <v>954</v>
      </c>
      <c r="H248" s="63"/>
      <c r="I248" s="208" t="s">
        <v>1048</v>
      </c>
      <c r="J248" s="208" t="s">
        <v>1049</v>
      </c>
      <c r="K248" s="208" t="s">
        <v>494</v>
      </c>
      <c r="L248" s="208" t="s">
        <v>1005</v>
      </c>
      <c r="M248" s="258" t="s">
        <v>937</v>
      </c>
      <c r="N248" s="204" t="s">
        <v>1050</v>
      </c>
    </row>
    <row r="249" spans="1:14" ht="21.75">
      <c r="A249" s="246" t="s">
        <v>615</v>
      </c>
      <c r="B249" s="239" t="s">
        <v>927</v>
      </c>
      <c r="C249" s="260" t="s">
        <v>1051</v>
      </c>
      <c r="D249" s="253" t="s">
        <v>940</v>
      </c>
      <c r="E249" s="261" t="s">
        <v>1052</v>
      </c>
      <c r="F249" s="100">
        <v>34</v>
      </c>
      <c r="G249" s="100" t="s">
        <v>928</v>
      </c>
      <c r="H249" s="63"/>
      <c r="I249" s="208" t="s">
        <v>1053</v>
      </c>
      <c r="J249" s="208" t="s">
        <v>1054</v>
      </c>
      <c r="K249" s="208" t="s">
        <v>637</v>
      </c>
      <c r="L249" s="208" t="s">
        <v>1055</v>
      </c>
      <c r="M249" s="258" t="s">
        <v>937</v>
      </c>
      <c r="N249" s="204" t="s">
        <v>1056</v>
      </c>
    </row>
    <row r="250" spans="1:14" ht="21.75">
      <c r="A250" s="161"/>
      <c r="B250" s="152" t="s">
        <v>1058</v>
      </c>
      <c r="C250" s="161"/>
      <c r="D250" s="161"/>
      <c r="E250" s="268"/>
      <c r="F250" s="268"/>
      <c r="G250" s="268"/>
      <c r="H250" s="161"/>
      <c r="I250" s="161"/>
      <c r="J250" s="161"/>
      <c r="K250" s="161"/>
      <c r="L250" s="161"/>
      <c r="M250" s="161"/>
      <c r="N250" s="161"/>
    </row>
    <row r="251" spans="1:14" ht="21.75">
      <c r="A251" s="246" t="s">
        <v>87</v>
      </c>
      <c r="B251" s="235" t="s">
        <v>1059</v>
      </c>
      <c r="C251" s="63" t="s">
        <v>1060</v>
      </c>
      <c r="D251" s="61" t="s">
        <v>502</v>
      </c>
      <c r="E251" s="236" t="s">
        <v>1061</v>
      </c>
      <c r="F251" s="236">
        <v>36</v>
      </c>
      <c r="G251" s="236" t="s">
        <v>56</v>
      </c>
      <c r="H251" s="225" t="s">
        <v>729</v>
      </c>
      <c r="I251" s="225" t="s">
        <v>173</v>
      </c>
      <c r="J251" s="236" t="s">
        <v>1062</v>
      </c>
      <c r="K251" s="237" t="s">
        <v>1063</v>
      </c>
      <c r="L251" s="238" t="s">
        <v>1064</v>
      </c>
      <c r="M251" s="225" t="s">
        <v>1065</v>
      </c>
      <c r="N251" s="228" t="s">
        <v>1066</v>
      </c>
    </row>
    <row r="252" spans="1:14" ht="21.75">
      <c r="A252" s="246" t="s">
        <v>94</v>
      </c>
      <c r="B252" s="235" t="s">
        <v>1059</v>
      </c>
      <c r="C252" s="63" t="s">
        <v>1067</v>
      </c>
      <c r="D252" s="61" t="s">
        <v>1068</v>
      </c>
      <c r="E252" s="236" t="s">
        <v>1069</v>
      </c>
      <c r="F252" s="236">
        <v>24</v>
      </c>
      <c r="G252" s="236" t="s">
        <v>56</v>
      </c>
      <c r="H252" s="225" t="s">
        <v>1070</v>
      </c>
      <c r="I252" s="225" t="s">
        <v>173</v>
      </c>
      <c r="J252" s="236" t="s">
        <v>1071</v>
      </c>
      <c r="K252" s="236" t="s">
        <v>700</v>
      </c>
      <c r="L252" s="236" t="s">
        <v>1072</v>
      </c>
      <c r="M252" s="225" t="s">
        <v>479</v>
      </c>
      <c r="N252" s="228" t="s">
        <v>1073</v>
      </c>
    </row>
    <row r="253" spans="1:14" ht="21.75">
      <c r="A253" s="246" t="s">
        <v>98</v>
      </c>
      <c r="B253" s="235" t="s">
        <v>1059</v>
      </c>
      <c r="C253" s="63" t="s">
        <v>1074</v>
      </c>
      <c r="D253" s="61" t="s">
        <v>1075</v>
      </c>
      <c r="E253" s="236" t="s">
        <v>1076</v>
      </c>
      <c r="F253" s="236">
        <v>29</v>
      </c>
      <c r="G253" s="236" t="s">
        <v>56</v>
      </c>
      <c r="H253" s="225" t="s">
        <v>204</v>
      </c>
      <c r="I253" s="225" t="s">
        <v>199</v>
      </c>
      <c r="J253" s="236" t="s">
        <v>1077</v>
      </c>
      <c r="K253" s="236" t="s">
        <v>1078</v>
      </c>
      <c r="L253" s="236" t="s">
        <v>1064</v>
      </c>
      <c r="M253" s="225" t="s">
        <v>1065</v>
      </c>
      <c r="N253" s="228" t="s">
        <v>1079</v>
      </c>
    </row>
    <row r="254" spans="1:14" ht="21.75">
      <c r="A254" s="246" t="s">
        <v>104</v>
      </c>
      <c r="B254" s="235" t="s">
        <v>1059</v>
      </c>
      <c r="C254" s="63" t="s">
        <v>1080</v>
      </c>
      <c r="D254" s="61" t="s">
        <v>1068</v>
      </c>
      <c r="E254" s="236" t="s">
        <v>1081</v>
      </c>
      <c r="F254" s="236">
        <v>27</v>
      </c>
      <c r="G254" s="236" t="s">
        <v>56</v>
      </c>
      <c r="H254" s="225" t="s">
        <v>1082</v>
      </c>
      <c r="I254" s="225" t="s">
        <v>173</v>
      </c>
      <c r="J254" s="236" t="s">
        <v>1083</v>
      </c>
      <c r="K254" s="236" t="s">
        <v>1084</v>
      </c>
      <c r="L254" s="236" t="s">
        <v>1064</v>
      </c>
      <c r="M254" s="225" t="s">
        <v>1065</v>
      </c>
      <c r="N254" s="228" t="s">
        <v>1085</v>
      </c>
    </row>
    <row r="255" spans="1:14" ht="21.75">
      <c r="A255" s="246" t="s">
        <v>111</v>
      </c>
      <c r="B255" s="235" t="s">
        <v>1059</v>
      </c>
      <c r="C255" s="63" t="s">
        <v>1086</v>
      </c>
      <c r="D255" s="61" t="s">
        <v>502</v>
      </c>
      <c r="E255" s="236" t="s">
        <v>1087</v>
      </c>
      <c r="F255" s="236">
        <v>23</v>
      </c>
      <c r="G255" s="236" t="s">
        <v>56</v>
      </c>
      <c r="H255" s="225" t="s">
        <v>1070</v>
      </c>
      <c r="I255" s="225" t="s">
        <v>173</v>
      </c>
      <c r="J255" s="236" t="s">
        <v>1071</v>
      </c>
      <c r="K255" s="236" t="s">
        <v>934</v>
      </c>
      <c r="L255" s="236" t="s">
        <v>1064</v>
      </c>
      <c r="M255" s="225" t="s">
        <v>1065</v>
      </c>
      <c r="N255" s="228" t="s">
        <v>1088</v>
      </c>
    </row>
    <row r="256" spans="1:14" ht="21.75">
      <c r="A256" s="246" t="s">
        <v>219</v>
      </c>
      <c r="B256" s="235" t="s">
        <v>1059</v>
      </c>
      <c r="C256" s="63" t="s">
        <v>1089</v>
      </c>
      <c r="D256" s="61" t="s">
        <v>502</v>
      </c>
      <c r="E256" s="236" t="s">
        <v>1090</v>
      </c>
      <c r="F256" s="236">
        <v>33</v>
      </c>
      <c r="G256" s="236" t="s">
        <v>56</v>
      </c>
      <c r="H256" s="225" t="s">
        <v>723</v>
      </c>
      <c r="I256" s="225" t="s">
        <v>173</v>
      </c>
      <c r="J256" s="236" t="s">
        <v>1091</v>
      </c>
      <c r="K256" s="236" t="s">
        <v>1092</v>
      </c>
      <c r="L256" s="236" t="s">
        <v>1093</v>
      </c>
      <c r="M256" s="225" t="s">
        <v>1065</v>
      </c>
      <c r="N256" s="228" t="s">
        <v>1094</v>
      </c>
    </row>
    <row r="257" spans="1:14" ht="21.75">
      <c r="A257" s="246" t="s">
        <v>225</v>
      </c>
      <c r="B257" s="235" t="s">
        <v>1059</v>
      </c>
      <c r="C257" s="63" t="s">
        <v>1095</v>
      </c>
      <c r="D257" s="61" t="s">
        <v>502</v>
      </c>
      <c r="E257" s="236" t="s">
        <v>1096</v>
      </c>
      <c r="F257" s="236">
        <v>32</v>
      </c>
      <c r="G257" s="236" t="s">
        <v>56</v>
      </c>
      <c r="H257" s="225" t="s">
        <v>759</v>
      </c>
      <c r="I257" s="225" t="s">
        <v>173</v>
      </c>
      <c r="J257" s="236" t="s">
        <v>1097</v>
      </c>
      <c r="K257" s="236" t="s">
        <v>1098</v>
      </c>
      <c r="L257" s="236" t="s">
        <v>621</v>
      </c>
      <c r="M257" s="225" t="s">
        <v>1065</v>
      </c>
      <c r="N257" s="228" t="s">
        <v>1099</v>
      </c>
    </row>
    <row r="258" spans="1:14" ht="21.75">
      <c r="A258" s="246" t="s">
        <v>428</v>
      </c>
      <c r="B258" s="235" t="s">
        <v>1059</v>
      </c>
      <c r="C258" s="63" t="s">
        <v>1100</v>
      </c>
      <c r="D258" s="61" t="s">
        <v>1068</v>
      </c>
      <c r="E258" s="236" t="s">
        <v>1101</v>
      </c>
      <c r="F258" s="236">
        <v>31</v>
      </c>
      <c r="G258" s="236" t="s">
        <v>56</v>
      </c>
      <c r="H258" s="225" t="s">
        <v>1082</v>
      </c>
      <c r="I258" s="225" t="s">
        <v>173</v>
      </c>
      <c r="J258" s="236" t="s">
        <v>1097</v>
      </c>
      <c r="K258" s="236" t="s">
        <v>1102</v>
      </c>
      <c r="L258" s="236" t="s">
        <v>529</v>
      </c>
      <c r="M258" s="225" t="s">
        <v>1065</v>
      </c>
      <c r="N258" s="228" t="s">
        <v>1103</v>
      </c>
    </row>
    <row r="259" spans="1:14" ht="21.75">
      <c r="A259" s="246" t="s">
        <v>429</v>
      </c>
      <c r="B259" s="235" t="s">
        <v>1059</v>
      </c>
      <c r="C259" s="63" t="s">
        <v>1104</v>
      </c>
      <c r="D259" s="61" t="s">
        <v>1068</v>
      </c>
      <c r="E259" s="236" t="s">
        <v>1105</v>
      </c>
      <c r="F259" s="236">
        <v>25</v>
      </c>
      <c r="G259" s="236" t="s">
        <v>56</v>
      </c>
      <c r="H259" s="225" t="s">
        <v>172</v>
      </c>
      <c r="I259" s="225" t="s">
        <v>173</v>
      </c>
      <c r="J259" s="236" t="s">
        <v>1106</v>
      </c>
      <c r="K259" s="236" t="s">
        <v>1107</v>
      </c>
      <c r="L259" s="236" t="s">
        <v>621</v>
      </c>
      <c r="M259" s="225" t="s">
        <v>1065</v>
      </c>
      <c r="N259" s="228" t="s">
        <v>1108</v>
      </c>
    </row>
    <row r="260" spans="1:14" ht="21.75">
      <c r="A260" s="246" t="s">
        <v>430</v>
      </c>
      <c r="B260" s="235" t="s">
        <v>1059</v>
      </c>
      <c r="C260" s="63" t="s">
        <v>1109</v>
      </c>
      <c r="D260" s="61" t="s">
        <v>502</v>
      </c>
      <c r="E260" s="236" t="s">
        <v>1110</v>
      </c>
      <c r="F260" s="236" t="s">
        <v>136</v>
      </c>
      <c r="G260" s="236" t="s">
        <v>56</v>
      </c>
      <c r="H260" s="225" t="s">
        <v>782</v>
      </c>
      <c r="I260" s="225" t="s">
        <v>173</v>
      </c>
      <c r="J260" s="236" t="s">
        <v>1111</v>
      </c>
      <c r="K260" s="236" t="s">
        <v>533</v>
      </c>
      <c r="L260" s="236" t="s">
        <v>545</v>
      </c>
      <c r="M260" s="225" t="s">
        <v>1065</v>
      </c>
      <c r="N260" s="228" t="s">
        <v>1112</v>
      </c>
    </row>
    <row r="261" spans="1:14" ht="21.75">
      <c r="A261" s="246" t="s">
        <v>431</v>
      </c>
      <c r="B261" s="235" t="s">
        <v>1059</v>
      </c>
      <c r="C261" s="63" t="s">
        <v>1113</v>
      </c>
      <c r="D261" s="61" t="s">
        <v>1068</v>
      </c>
      <c r="E261" s="236" t="s">
        <v>1114</v>
      </c>
      <c r="F261" s="236">
        <v>24</v>
      </c>
      <c r="G261" s="236" t="s">
        <v>56</v>
      </c>
      <c r="H261" s="225" t="s">
        <v>181</v>
      </c>
      <c r="I261" s="225" t="s">
        <v>173</v>
      </c>
      <c r="J261" s="236" t="s">
        <v>1071</v>
      </c>
      <c r="K261" s="236" t="s">
        <v>1115</v>
      </c>
      <c r="L261" s="236" t="s">
        <v>836</v>
      </c>
      <c r="M261" s="225" t="s">
        <v>1065</v>
      </c>
      <c r="N261" s="228" t="s">
        <v>1116</v>
      </c>
    </row>
    <row r="262" spans="1:14" ht="21.75">
      <c r="A262" s="246" t="s">
        <v>432</v>
      </c>
      <c r="B262" s="235" t="s">
        <v>1059</v>
      </c>
      <c r="C262" s="63" t="s">
        <v>1117</v>
      </c>
      <c r="D262" s="61" t="s">
        <v>502</v>
      </c>
      <c r="E262" s="236" t="s">
        <v>1118</v>
      </c>
      <c r="F262" s="236" t="s">
        <v>136</v>
      </c>
      <c r="G262" s="236" t="s">
        <v>56</v>
      </c>
      <c r="H262" s="225" t="s">
        <v>1119</v>
      </c>
      <c r="I262" s="225" t="s">
        <v>960</v>
      </c>
      <c r="J262" s="236" t="s">
        <v>936</v>
      </c>
      <c r="K262" s="236" t="s">
        <v>1120</v>
      </c>
      <c r="L262" s="236" t="s">
        <v>529</v>
      </c>
      <c r="M262" s="225" t="s">
        <v>479</v>
      </c>
      <c r="N262" s="228" t="s">
        <v>1121</v>
      </c>
    </row>
    <row r="263" spans="1:14" ht="21.75">
      <c r="A263" s="246" t="s">
        <v>433</v>
      </c>
      <c r="B263" s="235" t="s">
        <v>1059</v>
      </c>
      <c r="C263" s="63" t="s">
        <v>1122</v>
      </c>
      <c r="D263" s="61" t="s">
        <v>1068</v>
      </c>
      <c r="E263" s="236" t="s">
        <v>1123</v>
      </c>
      <c r="F263" s="236">
        <v>29</v>
      </c>
      <c r="G263" s="236" t="s">
        <v>56</v>
      </c>
      <c r="H263" s="225" t="s">
        <v>1124</v>
      </c>
      <c r="I263" s="225" t="s">
        <v>173</v>
      </c>
      <c r="J263" s="236" t="s">
        <v>1125</v>
      </c>
      <c r="K263" s="236" t="s">
        <v>651</v>
      </c>
      <c r="L263" s="236" t="s">
        <v>1064</v>
      </c>
      <c r="M263" s="225" t="s">
        <v>1065</v>
      </c>
      <c r="N263" s="228" t="s">
        <v>1126</v>
      </c>
    </row>
    <row r="264" spans="1:14" ht="21.75">
      <c r="A264" s="246" t="s">
        <v>434</v>
      </c>
      <c r="B264" s="235" t="s">
        <v>1059</v>
      </c>
      <c r="C264" s="63" t="s">
        <v>1127</v>
      </c>
      <c r="D264" s="61" t="s">
        <v>502</v>
      </c>
      <c r="E264" s="236" t="s">
        <v>1128</v>
      </c>
      <c r="F264" s="236" t="s">
        <v>136</v>
      </c>
      <c r="G264" s="236" t="s">
        <v>56</v>
      </c>
      <c r="H264" s="225" t="s">
        <v>198</v>
      </c>
      <c r="I264" s="225" t="s">
        <v>173</v>
      </c>
      <c r="J264" s="236" t="s">
        <v>1129</v>
      </c>
      <c r="K264" s="236" t="s">
        <v>1130</v>
      </c>
      <c r="L264" s="236" t="s">
        <v>1131</v>
      </c>
      <c r="M264" s="225" t="s">
        <v>1065</v>
      </c>
      <c r="N264" s="228" t="s">
        <v>1132</v>
      </c>
    </row>
    <row r="265" spans="1:14" ht="21.75">
      <c r="A265" s="246" t="s">
        <v>435</v>
      </c>
      <c r="B265" s="235" t="s">
        <v>1059</v>
      </c>
      <c r="C265" s="236" t="s">
        <v>1133</v>
      </c>
      <c r="D265" s="225" t="s">
        <v>502</v>
      </c>
      <c r="E265" s="236" t="s">
        <v>1134</v>
      </c>
      <c r="F265" s="236">
        <v>35</v>
      </c>
      <c r="G265" s="236" t="s">
        <v>56</v>
      </c>
      <c r="H265" s="225" t="s">
        <v>204</v>
      </c>
      <c r="I265" s="225" t="s">
        <v>173</v>
      </c>
      <c r="J265" s="236" t="s">
        <v>1135</v>
      </c>
      <c r="K265" s="236" t="s">
        <v>1136</v>
      </c>
      <c r="L265" s="236" t="s">
        <v>971</v>
      </c>
      <c r="M265" s="225" t="s">
        <v>1065</v>
      </c>
      <c r="N265" s="228" t="s">
        <v>1137</v>
      </c>
    </row>
    <row r="266" spans="1:14" ht="21.75">
      <c r="A266" s="246" t="s">
        <v>436</v>
      </c>
      <c r="B266" s="235" t="s">
        <v>1059</v>
      </c>
      <c r="C266" s="225" t="s">
        <v>1138</v>
      </c>
      <c r="D266" s="225" t="s">
        <v>502</v>
      </c>
      <c r="E266" s="236" t="s">
        <v>1139</v>
      </c>
      <c r="F266" s="236">
        <v>24</v>
      </c>
      <c r="G266" s="236" t="s">
        <v>56</v>
      </c>
      <c r="H266" s="225" t="s">
        <v>1070</v>
      </c>
      <c r="I266" s="225" t="s">
        <v>173</v>
      </c>
      <c r="J266" s="236" t="s">
        <v>1071</v>
      </c>
      <c r="K266" s="236" t="s">
        <v>210</v>
      </c>
      <c r="L266" s="236" t="s">
        <v>632</v>
      </c>
      <c r="M266" s="225" t="s">
        <v>479</v>
      </c>
      <c r="N266" s="228" t="s">
        <v>1140</v>
      </c>
    </row>
    <row r="267" spans="1:14" ht="21.75">
      <c r="A267" s="246" t="s">
        <v>437</v>
      </c>
      <c r="B267" s="235" t="s">
        <v>1059</v>
      </c>
      <c r="C267" s="236" t="s">
        <v>1141</v>
      </c>
      <c r="D267" s="225" t="s">
        <v>502</v>
      </c>
      <c r="E267" s="236" t="s">
        <v>1142</v>
      </c>
      <c r="F267" s="236">
        <v>31</v>
      </c>
      <c r="G267" s="236" t="s">
        <v>56</v>
      </c>
      <c r="H267" s="225" t="s">
        <v>204</v>
      </c>
      <c r="I267" s="225" t="s">
        <v>173</v>
      </c>
      <c r="J267" s="236" t="s">
        <v>1106</v>
      </c>
      <c r="K267" s="236" t="s">
        <v>1115</v>
      </c>
      <c r="L267" s="236" t="s">
        <v>1143</v>
      </c>
      <c r="M267" s="225" t="s">
        <v>1065</v>
      </c>
      <c r="N267" s="228" t="s">
        <v>1144</v>
      </c>
    </row>
    <row r="268" spans="1:14" ht="21.75">
      <c r="A268" s="263" t="s">
        <v>438</v>
      </c>
      <c r="B268" s="235" t="s">
        <v>1059</v>
      </c>
      <c r="C268" s="230" t="s">
        <v>1145</v>
      </c>
      <c r="D268" s="231" t="s">
        <v>502</v>
      </c>
      <c r="E268" s="230" t="s">
        <v>1146</v>
      </c>
      <c r="F268" s="230">
        <v>45</v>
      </c>
      <c r="G268" s="230" t="s">
        <v>56</v>
      </c>
      <c r="H268" s="231" t="s">
        <v>736</v>
      </c>
      <c r="I268" s="231" t="s">
        <v>199</v>
      </c>
      <c r="J268" s="232" t="s">
        <v>1147</v>
      </c>
      <c r="K268" s="232" t="s">
        <v>1148</v>
      </c>
      <c r="L268" s="231" t="s">
        <v>1149</v>
      </c>
      <c r="M268" s="231" t="s">
        <v>1065</v>
      </c>
      <c r="N268" s="232" t="s">
        <v>1150</v>
      </c>
    </row>
    <row r="269" spans="1:14" ht="21.75">
      <c r="A269" s="263" t="s">
        <v>439</v>
      </c>
      <c r="B269" s="235" t="s">
        <v>1059</v>
      </c>
      <c r="C269" s="230" t="s">
        <v>1151</v>
      </c>
      <c r="D269" s="231" t="s">
        <v>502</v>
      </c>
      <c r="E269" s="230" t="s">
        <v>1152</v>
      </c>
      <c r="F269" s="230">
        <v>39</v>
      </c>
      <c r="G269" s="230" t="s">
        <v>56</v>
      </c>
      <c r="H269" s="231" t="s">
        <v>1153</v>
      </c>
      <c r="I269" s="231" t="s">
        <v>199</v>
      </c>
      <c r="J269" s="232" t="s">
        <v>1147</v>
      </c>
      <c r="K269" s="232" t="s">
        <v>1154</v>
      </c>
      <c r="L269" s="231" t="s">
        <v>1149</v>
      </c>
      <c r="M269" s="231" t="s">
        <v>1065</v>
      </c>
      <c r="N269" s="232" t="s">
        <v>1155</v>
      </c>
    </row>
    <row r="270" spans="1:14" ht="21.75">
      <c r="A270" s="263" t="s">
        <v>440</v>
      </c>
      <c r="B270" s="235" t="s">
        <v>1059</v>
      </c>
      <c r="C270" s="230" t="s">
        <v>1156</v>
      </c>
      <c r="D270" s="231" t="s">
        <v>502</v>
      </c>
      <c r="E270" s="230" t="s">
        <v>1157</v>
      </c>
      <c r="F270" s="230">
        <v>33</v>
      </c>
      <c r="G270" s="230" t="s">
        <v>56</v>
      </c>
      <c r="H270" s="231" t="s">
        <v>717</v>
      </c>
      <c r="I270" s="231" t="s">
        <v>199</v>
      </c>
      <c r="J270" s="232" t="s">
        <v>1147</v>
      </c>
      <c r="K270" s="232" t="s">
        <v>1158</v>
      </c>
      <c r="L270" s="231" t="s">
        <v>1149</v>
      </c>
      <c r="M270" s="231" t="s">
        <v>1065</v>
      </c>
      <c r="N270" s="232" t="s">
        <v>1159</v>
      </c>
    </row>
    <row r="271" spans="1:14" ht="21.75">
      <c r="A271" s="263" t="s">
        <v>441</v>
      </c>
      <c r="B271" s="235" t="s">
        <v>1059</v>
      </c>
      <c r="C271" s="230" t="s">
        <v>1160</v>
      </c>
      <c r="D271" s="231" t="s">
        <v>502</v>
      </c>
      <c r="E271" s="230" t="s">
        <v>1161</v>
      </c>
      <c r="F271" s="230">
        <v>34</v>
      </c>
      <c r="G271" s="230" t="s">
        <v>56</v>
      </c>
      <c r="H271" s="231" t="s">
        <v>717</v>
      </c>
      <c r="I271" s="231" t="s">
        <v>1162</v>
      </c>
      <c r="J271" s="232" t="s">
        <v>1033</v>
      </c>
      <c r="K271" s="232" t="s">
        <v>1115</v>
      </c>
      <c r="L271" s="231" t="s">
        <v>1149</v>
      </c>
      <c r="M271" s="231" t="s">
        <v>1065</v>
      </c>
      <c r="N271" s="232" t="s">
        <v>1163</v>
      </c>
    </row>
    <row r="272" spans="1:14" ht="21.75">
      <c r="A272" s="263" t="s">
        <v>442</v>
      </c>
      <c r="B272" s="235" t="s">
        <v>1059</v>
      </c>
      <c r="C272" s="230" t="s">
        <v>1164</v>
      </c>
      <c r="D272" s="231" t="s">
        <v>502</v>
      </c>
      <c r="E272" s="230" t="s">
        <v>1165</v>
      </c>
      <c r="F272" s="230">
        <v>26</v>
      </c>
      <c r="G272" s="230" t="s">
        <v>56</v>
      </c>
      <c r="H272" s="231" t="s">
        <v>729</v>
      </c>
      <c r="I272" s="231" t="s">
        <v>173</v>
      </c>
      <c r="J272" s="232" t="s">
        <v>1166</v>
      </c>
      <c r="K272" s="232" t="s">
        <v>1167</v>
      </c>
      <c r="L272" s="231" t="s">
        <v>1149</v>
      </c>
      <c r="M272" s="231" t="s">
        <v>1065</v>
      </c>
      <c r="N272" s="232" t="s">
        <v>1168</v>
      </c>
    </row>
    <row r="273" spans="1:14" ht="21.75">
      <c r="A273" s="263" t="s">
        <v>443</v>
      </c>
      <c r="B273" s="235" t="s">
        <v>1059</v>
      </c>
      <c r="C273" s="230" t="s">
        <v>1169</v>
      </c>
      <c r="D273" s="231" t="s">
        <v>502</v>
      </c>
      <c r="E273" s="230" t="s">
        <v>1170</v>
      </c>
      <c r="F273" s="230">
        <v>27</v>
      </c>
      <c r="G273" s="230" t="s">
        <v>56</v>
      </c>
      <c r="H273" s="231" t="s">
        <v>801</v>
      </c>
      <c r="I273" s="231" t="s">
        <v>173</v>
      </c>
      <c r="J273" s="232" t="s">
        <v>1166</v>
      </c>
      <c r="K273" s="232" t="s">
        <v>1171</v>
      </c>
      <c r="L273" s="231" t="s">
        <v>1149</v>
      </c>
      <c r="M273" s="231" t="s">
        <v>1065</v>
      </c>
      <c r="N273" s="232" t="s">
        <v>1172</v>
      </c>
    </row>
    <row r="274" spans="1:14" ht="21.75">
      <c r="A274" s="263" t="s">
        <v>444</v>
      </c>
      <c r="B274" s="235" t="s">
        <v>1059</v>
      </c>
      <c r="C274" s="230" t="s">
        <v>1173</v>
      </c>
      <c r="D274" s="231" t="s">
        <v>1068</v>
      </c>
      <c r="E274" s="230" t="s">
        <v>1174</v>
      </c>
      <c r="F274" s="230">
        <v>20</v>
      </c>
      <c r="G274" s="230" t="s">
        <v>56</v>
      </c>
      <c r="H274" s="231" t="s">
        <v>172</v>
      </c>
      <c r="I274" s="231" t="s">
        <v>1175</v>
      </c>
      <c r="J274" s="232" t="s">
        <v>1176</v>
      </c>
      <c r="K274" s="232" t="s">
        <v>1177</v>
      </c>
      <c r="L274" s="231" t="s">
        <v>1149</v>
      </c>
      <c r="M274" s="231" t="s">
        <v>1065</v>
      </c>
      <c r="N274" s="232" t="s">
        <v>1178</v>
      </c>
    </row>
    <row r="275" spans="1:14" ht="21.75">
      <c r="A275" s="263" t="s">
        <v>445</v>
      </c>
      <c r="B275" s="235" t="s">
        <v>1059</v>
      </c>
      <c r="C275" s="230" t="s">
        <v>1179</v>
      </c>
      <c r="D275" s="231" t="s">
        <v>1068</v>
      </c>
      <c r="E275" s="230" t="s">
        <v>1180</v>
      </c>
      <c r="F275" s="230">
        <v>21</v>
      </c>
      <c r="G275" s="230" t="s">
        <v>56</v>
      </c>
      <c r="H275" s="231" t="s">
        <v>172</v>
      </c>
      <c r="I275" s="231" t="s">
        <v>41</v>
      </c>
      <c r="J275" s="232" t="s">
        <v>1176</v>
      </c>
      <c r="K275" s="232" t="s">
        <v>1177</v>
      </c>
      <c r="L275" s="231" t="s">
        <v>1149</v>
      </c>
      <c r="M275" s="231" t="s">
        <v>1065</v>
      </c>
      <c r="N275" s="232" t="s">
        <v>1181</v>
      </c>
    </row>
    <row r="276" spans="1:14" ht="21.75">
      <c r="A276" s="263" t="s">
        <v>446</v>
      </c>
      <c r="B276" s="235" t="s">
        <v>1059</v>
      </c>
      <c r="C276" s="230" t="s">
        <v>1182</v>
      </c>
      <c r="D276" s="231" t="s">
        <v>1068</v>
      </c>
      <c r="E276" s="230" t="s">
        <v>1183</v>
      </c>
      <c r="F276" s="230">
        <v>23</v>
      </c>
      <c r="G276" s="230" t="s">
        <v>56</v>
      </c>
      <c r="H276" s="231" t="s">
        <v>181</v>
      </c>
      <c r="I276" s="231" t="s">
        <v>199</v>
      </c>
      <c r="J276" s="232" t="s">
        <v>1184</v>
      </c>
      <c r="K276" s="232" t="s">
        <v>1115</v>
      </c>
      <c r="L276" s="231" t="s">
        <v>1149</v>
      </c>
      <c r="M276" s="231" t="s">
        <v>1065</v>
      </c>
      <c r="N276" s="232" t="s">
        <v>1185</v>
      </c>
    </row>
    <row r="277" spans="1:14" ht="21.75">
      <c r="A277" s="263" t="s">
        <v>447</v>
      </c>
      <c r="B277" s="235" t="s">
        <v>1059</v>
      </c>
      <c r="C277" s="230" t="s">
        <v>1186</v>
      </c>
      <c r="D277" s="231" t="s">
        <v>502</v>
      </c>
      <c r="E277" s="230" t="s">
        <v>1187</v>
      </c>
      <c r="F277" s="230">
        <v>24</v>
      </c>
      <c r="G277" s="230" t="s">
        <v>56</v>
      </c>
      <c r="H277" s="231" t="s">
        <v>136</v>
      </c>
      <c r="I277" s="231" t="s">
        <v>173</v>
      </c>
      <c r="J277" s="232" t="s">
        <v>1029</v>
      </c>
      <c r="K277" s="232" t="s">
        <v>646</v>
      </c>
      <c r="L277" s="231" t="s">
        <v>1149</v>
      </c>
      <c r="M277" s="231" t="s">
        <v>1065</v>
      </c>
      <c r="N277" s="232" t="s">
        <v>1188</v>
      </c>
    </row>
    <row r="278" spans="1:14" ht="21.75">
      <c r="A278" s="263" t="s">
        <v>448</v>
      </c>
      <c r="B278" s="235" t="s">
        <v>1059</v>
      </c>
      <c r="C278" s="233" t="s">
        <v>1189</v>
      </c>
      <c r="D278" s="231" t="s">
        <v>502</v>
      </c>
      <c r="E278" s="230" t="s">
        <v>1190</v>
      </c>
      <c r="F278" s="230">
        <v>36</v>
      </c>
      <c r="G278" s="230" t="s">
        <v>56</v>
      </c>
      <c r="H278" s="231" t="s">
        <v>1153</v>
      </c>
      <c r="I278" s="231" t="s">
        <v>199</v>
      </c>
      <c r="J278" s="232" t="s">
        <v>1147</v>
      </c>
      <c r="K278" s="232" t="s">
        <v>1158</v>
      </c>
      <c r="L278" s="231" t="s">
        <v>1149</v>
      </c>
      <c r="M278" s="231" t="s">
        <v>1065</v>
      </c>
      <c r="N278" s="232" t="s">
        <v>1191</v>
      </c>
    </row>
    <row r="279" spans="1:14" ht="21.75">
      <c r="A279" s="263" t="s">
        <v>449</v>
      </c>
      <c r="B279" s="235" t="s">
        <v>1059</v>
      </c>
      <c r="C279" s="230" t="s">
        <v>1192</v>
      </c>
      <c r="D279" s="231" t="s">
        <v>1068</v>
      </c>
      <c r="E279" s="230" t="s">
        <v>1193</v>
      </c>
      <c r="F279" s="230">
        <v>31</v>
      </c>
      <c r="G279" s="230" t="s">
        <v>56</v>
      </c>
      <c r="H279" s="231" t="s">
        <v>729</v>
      </c>
      <c r="I279" s="231" t="s">
        <v>199</v>
      </c>
      <c r="J279" s="232" t="s">
        <v>1194</v>
      </c>
      <c r="K279" s="232" t="s">
        <v>998</v>
      </c>
      <c r="L279" s="231" t="s">
        <v>1149</v>
      </c>
      <c r="M279" s="231" t="s">
        <v>1065</v>
      </c>
      <c r="N279" s="232" t="s">
        <v>1195</v>
      </c>
    </row>
    <row r="280" spans="1:14" ht="21.75">
      <c r="A280" s="263" t="s">
        <v>450</v>
      </c>
      <c r="B280" s="234" t="s">
        <v>1059</v>
      </c>
      <c r="C280" s="230" t="s">
        <v>1196</v>
      </c>
      <c r="D280" s="231" t="s">
        <v>1068</v>
      </c>
      <c r="E280" s="230" t="s">
        <v>1197</v>
      </c>
      <c r="F280" s="230">
        <v>33</v>
      </c>
      <c r="G280" s="230" t="s">
        <v>56</v>
      </c>
      <c r="H280" s="231" t="s">
        <v>723</v>
      </c>
      <c r="I280" s="231" t="s">
        <v>41</v>
      </c>
      <c r="J280" s="232" t="s">
        <v>453</v>
      </c>
      <c r="K280" s="232" t="s">
        <v>1177</v>
      </c>
      <c r="L280" s="231" t="s">
        <v>1149</v>
      </c>
      <c r="M280" s="231" t="s">
        <v>1065</v>
      </c>
      <c r="N280" s="232" t="s">
        <v>1198</v>
      </c>
    </row>
    <row r="281" spans="1:14" ht="21.75">
      <c r="A281" s="263" t="s">
        <v>451</v>
      </c>
      <c r="B281" s="234" t="s">
        <v>1059</v>
      </c>
      <c r="C281" s="230" t="s">
        <v>1199</v>
      </c>
      <c r="D281" s="231" t="s">
        <v>1068</v>
      </c>
      <c r="E281" s="230" t="s">
        <v>1200</v>
      </c>
      <c r="F281" s="230">
        <v>26</v>
      </c>
      <c r="G281" s="230" t="s">
        <v>56</v>
      </c>
      <c r="H281" s="231" t="s">
        <v>136</v>
      </c>
      <c r="I281" s="231" t="s">
        <v>173</v>
      </c>
      <c r="J281" s="232" t="s">
        <v>1201</v>
      </c>
      <c r="K281" s="232" t="s">
        <v>651</v>
      </c>
      <c r="L281" s="231" t="s">
        <v>1149</v>
      </c>
      <c r="M281" s="231" t="s">
        <v>1065</v>
      </c>
      <c r="N281" s="232" t="s">
        <v>1202</v>
      </c>
    </row>
    <row r="282" spans="1:14" ht="21.75">
      <c r="A282" s="263" t="s">
        <v>615</v>
      </c>
      <c r="B282" s="234" t="s">
        <v>1059</v>
      </c>
      <c r="C282" s="230" t="s">
        <v>1203</v>
      </c>
      <c r="D282" s="231" t="s">
        <v>502</v>
      </c>
      <c r="E282" s="230" t="s">
        <v>1204</v>
      </c>
      <c r="F282" s="230">
        <v>24</v>
      </c>
      <c r="G282" s="230" t="s">
        <v>56</v>
      </c>
      <c r="H282" s="231" t="s">
        <v>782</v>
      </c>
      <c r="I282" s="231" t="s">
        <v>1162</v>
      </c>
      <c r="J282" s="232" t="s">
        <v>1205</v>
      </c>
      <c r="K282" s="232" t="s">
        <v>934</v>
      </c>
      <c r="L282" s="231" t="s">
        <v>1149</v>
      </c>
      <c r="M282" s="231" t="s">
        <v>1065</v>
      </c>
      <c r="N282" s="232" t="s">
        <v>1206</v>
      </c>
    </row>
    <row r="283" spans="1:14" ht="21.75">
      <c r="A283" s="263" t="s">
        <v>617</v>
      </c>
      <c r="B283" s="234" t="s">
        <v>1059</v>
      </c>
      <c r="C283" s="230" t="s">
        <v>1207</v>
      </c>
      <c r="D283" s="231" t="s">
        <v>1068</v>
      </c>
      <c r="E283" s="230" t="s">
        <v>1208</v>
      </c>
      <c r="F283" s="230">
        <v>27</v>
      </c>
      <c r="G283" s="230" t="s">
        <v>56</v>
      </c>
      <c r="H283" s="231" t="s">
        <v>136</v>
      </c>
      <c r="I283" s="231" t="s">
        <v>173</v>
      </c>
      <c r="J283" s="232" t="s">
        <v>1209</v>
      </c>
      <c r="K283" s="232" t="s">
        <v>998</v>
      </c>
      <c r="L283" s="231" t="s">
        <v>1149</v>
      </c>
      <c r="M283" s="231" t="s">
        <v>1065</v>
      </c>
      <c r="N283" s="232" t="s">
        <v>1210</v>
      </c>
    </row>
    <row r="284" spans="1:14" ht="21.75">
      <c r="A284" s="263" t="s">
        <v>619</v>
      </c>
      <c r="B284" s="234" t="s">
        <v>1059</v>
      </c>
      <c r="C284" s="230" t="s">
        <v>1211</v>
      </c>
      <c r="D284" s="231" t="s">
        <v>502</v>
      </c>
      <c r="E284" s="230" t="s">
        <v>1212</v>
      </c>
      <c r="F284" s="230">
        <v>33</v>
      </c>
      <c r="G284" s="230" t="s">
        <v>56</v>
      </c>
      <c r="H284" s="231" t="s">
        <v>198</v>
      </c>
      <c r="I284" s="231" t="s">
        <v>41</v>
      </c>
      <c r="J284" s="232" t="s">
        <v>1213</v>
      </c>
      <c r="K284" s="232" t="s">
        <v>1214</v>
      </c>
      <c r="L284" s="231" t="s">
        <v>1149</v>
      </c>
      <c r="M284" s="231" t="s">
        <v>1065</v>
      </c>
      <c r="N284" s="232" t="s">
        <v>1215</v>
      </c>
    </row>
    <row r="285" spans="1:14" ht="21.75">
      <c r="A285" s="263" t="s">
        <v>622</v>
      </c>
      <c r="B285" s="234" t="s">
        <v>1059</v>
      </c>
      <c r="C285" s="230" t="s">
        <v>1216</v>
      </c>
      <c r="D285" s="231" t="s">
        <v>502</v>
      </c>
      <c r="E285" s="230" t="s">
        <v>1217</v>
      </c>
      <c r="F285" s="230">
        <v>39</v>
      </c>
      <c r="G285" s="230" t="s">
        <v>55</v>
      </c>
      <c r="H285" s="231" t="s">
        <v>801</v>
      </c>
      <c r="I285" s="231" t="s">
        <v>199</v>
      </c>
      <c r="J285" s="232" t="s">
        <v>1147</v>
      </c>
      <c r="K285" s="232" t="s">
        <v>1218</v>
      </c>
      <c r="L285" s="231" t="s">
        <v>1149</v>
      </c>
      <c r="M285" s="231" t="s">
        <v>1065</v>
      </c>
      <c r="N285" s="232" t="s">
        <v>1219</v>
      </c>
    </row>
    <row r="286" spans="1:14" ht="21.75">
      <c r="A286" s="263" t="s">
        <v>626</v>
      </c>
      <c r="B286" s="234" t="s">
        <v>1059</v>
      </c>
      <c r="C286" s="230" t="s">
        <v>1220</v>
      </c>
      <c r="D286" s="231" t="s">
        <v>1068</v>
      </c>
      <c r="E286" s="230"/>
      <c r="F286" s="230"/>
      <c r="G286" s="230" t="s">
        <v>56</v>
      </c>
      <c r="H286" s="231"/>
      <c r="I286" s="232"/>
      <c r="J286" s="232"/>
      <c r="K286" s="232"/>
      <c r="L286" s="231" t="s">
        <v>1149</v>
      </c>
      <c r="M286" s="231" t="s">
        <v>1065</v>
      </c>
      <c r="N286" s="232"/>
    </row>
    <row r="287" spans="1:14" ht="21.75">
      <c r="A287" s="246" t="s">
        <v>87</v>
      </c>
      <c r="B287" s="264" t="s">
        <v>416</v>
      </c>
      <c r="C287" s="264" t="s">
        <v>1221</v>
      </c>
      <c r="D287" s="236" t="s">
        <v>16</v>
      </c>
      <c r="E287" s="236" t="s">
        <v>1222</v>
      </c>
      <c r="F287" s="236">
        <v>62</v>
      </c>
      <c r="G287" s="236" t="s">
        <v>56</v>
      </c>
      <c r="H287" s="228"/>
      <c r="I287" s="228" t="s">
        <v>74</v>
      </c>
      <c r="J287" s="228" t="s">
        <v>1223</v>
      </c>
      <c r="K287" s="228" t="s">
        <v>1224</v>
      </c>
      <c r="L287" s="228"/>
      <c r="M287" s="225" t="s">
        <v>242</v>
      </c>
      <c r="N287" s="228" t="s">
        <v>418</v>
      </c>
    </row>
    <row r="288" spans="1:14" ht="21.75">
      <c r="A288" s="246" t="s">
        <v>94</v>
      </c>
      <c r="B288" s="264" t="s">
        <v>416</v>
      </c>
      <c r="C288" s="264" t="s">
        <v>1221</v>
      </c>
      <c r="D288" s="236" t="s">
        <v>17</v>
      </c>
      <c r="E288" s="236" t="s">
        <v>1222</v>
      </c>
      <c r="F288" s="236">
        <v>62</v>
      </c>
      <c r="G288" s="236" t="s">
        <v>56</v>
      </c>
      <c r="H288" s="228"/>
      <c r="I288" s="228" t="s">
        <v>74</v>
      </c>
      <c r="J288" s="228" t="s">
        <v>1223</v>
      </c>
      <c r="K288" s="228" t="s">
        <v>1224</v>
      </c>
      <c r="L288" s="228"/>
      <c r="M288" s="225" t="s">
        <v>242</v>
      </c>
      <c r="N288" s="228" t="s">
        <v>418</v>
      </c>
    </row>
    <row r="289" spans="1:14" ht="21.75">
      <c r="A289" s="246" t="s">
        <v>98</v>
      </c>
      <c r="B289" s="264" t="s">
        <v>416</v>
      </c>
      <c r="C289" s="264" t="s">
        <v>1225</v>
      </c>
      <c r="D289" s="236" t="s">
        <v>18</v>
      </c>
      <c r="E289" s="236" t="s">
        <v>1226</v>
      </c>
      <c r="F289" s="236">
        <v>62</v>
      </c>
      <c r="G289" s="236" t="s">
        <v>55</v>
      </c>
      <c r="H289" s="228"/>
      <c r="I289" s="228" t="s">
        <v>74</v>
      </c>
      <c r="J289" s="228" t="s">
        <v>1223</v>
      </c>
      <c r="K289" s="228" t="s">
        <v>1227</v>
      </c>
      <c r="L289" s="228"/>
      <c r="M289" s="225" t="s">
        <v>242</v>
      </c>
      <c r="N289" s="228" t="s">
        <v>1228</v>
      </c>
    </row>
    <row r="290" spans="1:14" ht="21.75">
      <c r="A290" s="246" t="s">
        <v>104</v>
      </c>
      <c r="B290" s="264" t="s">
        <v>416</v>
      </c>
      <c r="C290" s="236" t="s">
        <v>1229</v>
      </c>
      <c r="D290" s="236" t="s">
        <v>502</v>
      </c>
      <c r="E290" s="236" t="s">
        <v>1230</v>
      </c>
      <c r="F290" s="236">
        <v>26</v>
      </c>
      <c r="G290" s="236" t="s">
        <v>56</v>
      </c>
      <c r="H290" s="228"/>
      <c r="I290" s="228" t="s">
        <v>517</v>
      </c>
      <c r="J290" s="228" t="s">
        <v>1231</v>
      </c>
      <c r="K290" s="228" t="s">
        <v>206</v>
      </c>
      <c r="L290" s="228" t="s">
        <v>206</v>
      </c>
      <c r="M290" s="225" t="s">
        <v>242</v>
      </c>
      <c r="N290" s="228" t="s">
        <v>1232</v>
      </c>
    </row>
    <row r="291" spans="1:14" ht="21.75">
      <c r="A291" s="246" t="s">
        <v>111</v>
      </c>
      <c r="B291" s="264" t="s">
        <v>416</v>
      </c>
      <c r="C291" s="236" t="s">
        <v>1233</v>
      </c>
      <c r="D291" s="236" t="s">
        <v>502</v>
      </c>
      <c r="E291" s="236" t="s">
        <v>1234</v>
      </c>
      <c r="F291" s="236">
        <v>24</v>
      </c>
      <c r="G291" s="236" t="s">
        <v>56</v>
      </c>
      <c r="H291" s="228"/>
      <c r="I291" s="228" t="s">
        <v>517</v>
      </c>
      <c r="J291" s="228" t="s">
        <v>674</v>
      </c>
      <c r="K291" s="228" t="s">
        <v>206</v>
      </c>
      <c r="L291" s="228" t="s">
        <v>206</v>
      </c>
      <c r="M291" s="225" t="s">
        <v>242</v>
      </c>
      <c r="N291" s="228" t="s">
        <v>1235</v>
      </c>
    </row>
    <row r="292" spans="1:14" ht="21.75">
      <c r="A292" s="246" t="s">
        <v>219</v>
      </c>
      <c r="B292" s="264" t="s">
        <v>416</v>
      </c>
      <c r="C292" s="236" t="s">
        <v>1236</v>
      </c>
      <c r="D292" s="236" t="s">
        <v>502</v>
      </c>
      <c r="E292" s="236" t="s">
        <v>1237</v>
      </c>
      <c r="F292" s="236">
        <v>39</v>
      </c>
      <c r="G292" s="236" t="s">
        <v>55</v>
      </c>
      <c r="H292" s="228"/>
      <c r="I292" s="228" t="s">
        <v>517</v>
      </c>
      <c r="J292" s="228" t="s">
        <v>1238</v>
      </c>
      <c r="K292" s="228" t="s">
        <v>206</v>
      </c>
      <c r="L292" s="228" t="s">
        <v>206</v>
      </c>
      <c r="M292" s="225" t="s">
        <v>242</v>
      </c>
      <c r="N292" s="228" t="s">
        <v>1239</v>
      </c>
    </row>
    <row r="293" spans="1:14" ht="21.75">
      <c r="A293" s="246" t="s">
        <v>225</v>
      </c>
      <c r="B293" s="264" t="s">
        <v>416</v>
      </c>
      <c r="C293" s="236" t="s">
        <v>1240</v>
      </c>
      <c r="D293" s="236" t="s">
        <v>1075</v>
      </c>
      <c r="E293" s="236" t="s">
        <v>1241</v>
      </c>
      <c r="F293" s="236">
        <v>24</v>
      </c>
      <c r="G293" s="236" t="s">
        <v>56</v>
      </c>
      <c r="H293" s="228"/>
      <c r="I293" s="228" t="s">
        <v>517</v>
      </c>
      <c r="J293" s="228" t="s">
        <v>698</v>
      </c>
      <c r="K293" s="228" t="s">
        <v>700</v>
      </c>
      <c r="L293" s="228" t="s">
        <v>1242</v>
      </c>
      <c r="M293" s="228"/>
      <c r="N293" s="228" t="s">
        <v>1243</v>
      </c>
    </row>
    <row r="294" spans="1:14" ht="21.75">
      <c r="A294" s="246" t="s">
        <v>428</v>
      </c>
      <c r="B294" s="264" t="s">
        <v>416</v>
      </c>
      <c r="C294" s="236" t="s">
        <v>1244</v>
      </c>
      <c r="D294" s="236" t="s">
        <v>1075</v>
      </c>
      <c r="E294" s="236" t="s">
        <v>1245</v>
      </c>
      <c r="F294" s="236">
        <v>26</v>
      </c>
      <c r="G294" s="236" t="s">
        <v>56</v>
      </c>
      <c r="H294" s="228"/>
      <c r="I294" s="228" t="s">
        <v>517</v>
      </c>
      <c r="J294" s="228" t="s">
        <v>674</v>
      </c>
      <c r="K294" s="228" t="s">
        <v>1246</v>
      </c>
      <c r="L294" s="228" t="s">
        <v>1247</v>
      </c>
      <c r="M294" s="228"/>
      <c r="N294" s="228" t="s">
        <v>1248</v>
      </c>
    </row>
    <row r="295" spans="1:14" ht="21.75">
      <c r="A295" s="246" t="s">
        <v>429</v>
      </c>
      <c r="B295" s="264" t="s">
        <v>416</v>
      </c>
      <c r="C295" s="236" t="s">
        <v>1249</v>
      </c>
      <c r="D295" s="236" t="s">
        <v>1075</v>
      </c>
      <c r="E295" s="236" t="s">
        <v>1250</v>
      </c>
      <c r="F295" s="236">
        <v>24</v>
      </c>
      <c r="G295" s="236" t="s">
        <v>56</v>
      </c>
      <c r="H295" s="228"/>
      <c r="I295" s="228" t="s">
        <v>517</v>
      </c>
      <c r="J295" s="228" t="s">
        <v>1251</v>
      </c>
      <c r="K295" s="228" t="s">
        <v>1252</v>
      </c>
      <c r="L295" s="228" t="s">
        <v>679</v>
      </c>
      <c r="M295" s="228"/>
      <c r="N295" s="228" t="s">
        <v>1253</v>
      </c>
    </row>
    <row r="296" spans="1:14" ht="21.75">
      <c r="A296" s="246" t="s">
        <v>430</v>
      </c>
      <c r="B296" s="264" t="s">
        <v>416</v>
      </c>
      <c r="C296" s="236" t="s">
        <v>1254</v>
      </c>
      <c r="D296" s="236" t="s">
        <v>1075</v>
      </c>
      <c r="E296" s="236" t="s">
        <v>1255</v>
      </c>
      <c r="F296" s="236">
        <v>28</v>
      </c>
      <c r="G296" s="236" t="s">
        <v>56</v>
      </c>
      <c r="H296" s="228"/>
      <c r="I296" s="228" t="s">
        <v>199</v>
      </c>
      <c r="J296" s="228" t="s">
        <v>1256</v>
      </c>
      <c r="K296" s="228" t="s">
        <v>1257</v>
      </c>
      <c r="L296" s="228" t="s">
        <v>1258</v>
      </c>
      <c r="M296" s="228"/>
      <c r="N296" s="228" t="s">
        <v>1259</v>
      </c>
    </row>
    <row r="297" spans="1:14" ht="21.75">
      <c r="A297" s="246" t="s">
        <v>431</v>
      </c>
      <c r="B297" s="264" t="s">
        <v>416</v>
      </c>
      <c r="C297" s="236" t="s">
        <v>1260</v>
      </c>
      <c r="D297" s="236" t="s">
        <v>1075</v>
      </c>
      <c r="E297" s="236" t="s">
        <v>1261</v>
      </c>
      <c r="F297" s="236">
        <v>37</v>
      </c>
      <c r="G297" s="236" t="s">
        <v>56</v>
      </c>
      <c r="H297" s="228"/>
      <c r="I297" s="228" t="s">
        <v>199</v>
      </c>
      <c r="J297" s="228" t="s">
        <v>1262</v>
      </c>
      <c r="K297" s="228" t="s">
        <v>1263</v>
      </c>
      <c r="L297" s="228" t="s">
        <v>1258</v>
      </c>
      <c r="M297" s="228"/>
      <c r="N297" s="228" t="s">
        <v>1264</v>
      </c>
    </row>
    <row r="298" spans="1:14" ht="21.75">
      <c r="A298" s="246" t="s">
        <v>432</v>
      </c>
      <c r="B298" s="264" t="s">
        <v>416</v>
      </c>
      <c r="C298" s="236" t="s">
        <v>1265</v>
      </c>
      <c r="D298" s="236" t="s">
        <v>1075</v>
      </c>
      <c r="E298" s="236" t="s">
        <v>1266</v>
      </c>
      <c r="F298" s="236">
        <v>23</v>
      </c>
      <c r="G298" s="236" t="s">
        <v>56</v>
      </c>
      <c r="H298" s="228"/>
      <c r="I298" s="228" t="s">
        <v>517</v>
      </c>
      <c r="J298" s="228" t="s">
        <v>1267</v>
      </c>
      <c r="K298" s="228" t="s">
        <v>1268</v>
      </c>
      <c r="L298" s="228" t="s">
        <v>1269</v>
      </c>
      <c r="M298" s="228"/>
      <c r="N298" s="228" t="s">
        <v>1270</v>
      </c>
    </row>
    <row r="299" spans="1:14" ht="21.75">
      <c r="A299" s="161"/>
      <c r="B299" s="265" t="s">
        <v>1271</v>
      </c>
      <c r="C299" s="161"/>
      <c r="D299" s="161"/>
      <c r="E299" s="268"/>
      <c r="F299" s="268"/>
      <c r="G299" s="268"/>
      <c r="H299" s="161"/>
      <c r="I299" s="161"/>
      <c r="J299" s="161"/>
      <c r="K299" s="161"/>
      <c r="L299" s="161"/>
      <c r="M299" s="161"/>
      <c r="N299" s="161"/>
    </row>
    <row r="300" spans="1:14" ht="21.75">
      <c r="A300" s="63"/>
      <c r="B300" s="100" t="s">
        <v>1356</v>
      </c>
      <c r="C300" s="236" t="s">
        <v>1272</v>
      </c>
      <c r="D300" s="236" t="s">
        <v>47</v>
      </c>
      <c r="E300" s="276" t="s">
        <v>1273</v>
      </c>
      <c r="F300" s="236">
        <v>73</v>
      </c>
      <c r="G300" s="236" t="s">
        <v>55</v>
      </c>
      <c r="H300" s="225">
        <v>16</v>
      </c>
      <c r="I300" s="228" t="s">
        <v>517</v>
      </c>
      <c r="J300" s="228" t="s">
        <v>698</v>
      </c>
      <c r="K300" s="228" t="s">
        <v>604</v>
      </c>
      <c r="L300" s="228" t="s">
        <v>604</v>
      </c>
      <c r="M300" s="225" t="s">
        <v>1274</v>
      </c>
      <c r="N300" s="228" t="s">
        <v>1275</v>
      </c>
    </row>
    <row r="301" spans="1:14" ht="21.75">
      <c r="A301" s="63">
        <v>1</v>
      </c>
      <c r="B301" s="100" t="s">
        <v>1356</v>
      </c>
      <c r="C301" s="236" t="s">
        <v>1276</v>
      </c>
      <c r="D301" s="236" t="s">
        <v>17</v>
      </c>
      <c r="E301" s="276" t="s">
        <v>1277</v>
      </c>
      <c r="F301" s="236">
        <v>72</v>
      </c>
      <c r="G301" s="236" t="s">
        <v>55</v>
      </c>
      <c r="H301" s="225">
        <v>16</v>
      </c>
      <c r="I301" s="228" t="s">
        <v>517</v>
      </c>
      <c r="J301" s="228" t="s">
        <v>1278</v>
      </c>
      <c r="K301" s="228" t="s">
        <v>1279</v>
      </c>
      <c r="L301" s="228" t="s">
        <v>1279</v>
      </c>
      <c r="M301" s="266" t="s">
        <v>1274</v>
      </c>
      <c r="N301" s="228" t="s">
        <v>1280</v>
      </c>
    </row>
    <row r="302" spans="1:14" ht="21.75">
      <c r="A302" s="63">
        <v>2</v>
      </c>
      <c r="B302" s="100" t="s">
        <v>1356</v>
      </c>
      <c r="C302" s="236" t="s">
        <v>1281</v>
      </c>
      <c r="D302" s="236" t="s">
        <v>118</v>
      </c>
      <c r="E302" s="276" t="s">
        <v>1282</v>
      </c>
      <c r="F302" s="236">
        <v>33</v>
      </c>
      <c r="G302" s="236" t="s">
        <v>55</v>
      </c>
      <c r="H302" s="225">
        <v>5</v>
      </c>
      <c r="I302" s="228" t="s">
        <v>517</v>
      </c>
      <c r="J302" s="228" t="s">
        <v>1283</v>
      </c>
      <c r="K302" s="228" t="s">
        <v>494</v>
      </c>
      <c r="L302" s="228" t="s">
        <v>604</v>
      </c>
      <c r="M302" s="266" t="s">
        <v>1274</v>
      </c>
      <c r="N302" s="228" t="s">
        <v>1284</v>
      </c>
    </row>
    <row r="303" spans="1:14" ht="21.75">
      <c r="A303" s="63">
        <v>3</v>
      </c>
      <c r="B303" s="100" t="s">
        <v>1356</v>
      </c>
      <c r="C303" s="236" t="s">
        <v>1285</v>
      </c>
      <c r="D303" s="236" t="s">
        <v>1286</v>
      </c>
      <c r="E303" s="276" t="s">
        <v>1287</v>
      </c>
      <c r="F303" s="236">
        <v>45</v>
      </c>
      <c r="G303" s="236" t="s">
        <v>56</v>
      </c>
      <c r="H303" s="225">
        <v>10</v>
      </c>
      <c r="I303" s="228" t="s">
        <v>517</v>
      </c>
      <c r="J303" s="228" t="s">
        <v>1033</v>
      </c>
      <c r="K303" s="228" t="s">
        <v>206</v>
      </c>
      <c r="L303" s="228" t="s">
        <v>206</v>
      </c>
      <c r="M303" s="225" t="s">
        <v>479</v>
      </c>
      <c r="N303" s="228" t="s">
        <v>1288</v>
      </c>
    </row>
    <row r="304" spans="1:14" ht="21.75">
      <c r="A304" s="63">
        <v>4</v>
      </c>
      <c r="B304" s="100" t="s">
        <v>1356</v>
      </c>
      <c r="C304" s="236" t="s">
        <v>1289</v>
      </c>
      <c r="D304" s="236" t="s">
        <v>118</v>
      </c>
      <c r="E304" s="276" t="s">
        <v>1290</v>
      </c>
      <c r="F304" s="236">
        <v>26</v>
      </c>
      <c r="G304" s="236" t="s">
        <v>55</v>
      </c>
      <c r="H304" s="225">
        <v>3</v>
      </c>
      <c r="I304" s="228" t="s">
        <v>517</v>
      </c>
      <c r="J304" s="228" t="s">
        <v>1291</v>
      </c>
      <c r="K304" s="228" t="s">
        <v>571</v>
      </c>
      <c r="L304" s="228"/>
      <c r="M304" s="225" t="s">
        <v>479</v>
      </c>
      <c r="N304" s="228" t="s">
        <v>1292</v>
      </c>
    </row>
    <row r="305" spans="1:14" ht="21.75">
      <c r="A305" s="63">
        <v>5</v>
      </c>
      <c r="B305" s="100" t="s">
        <v>1356</v>
      </c>
      <c r="C305" s="236" t="s">
        <v>1293</v>
      </c>
      <c r="D305" s="236" t="s">
        <v>1286</v>
      </c>
      <c r="E305" s="276" t="s">
        <v>1294</v>
      </c>
      <c r="F305" s="236">
        <v>52</v>
      </c>
      <c r="G305" s="236" t="s">
        <v>55</v>
      </c>
      <c r="H305" s="225">
        <v>1</v>
      </c>
      <c r="I305" s="228" t="s">
        <v>1162</v>
      </c>
      <c r="J305" s="228" t="s">
        <v>1295</v>
      </c>
      <c r="K305" s="228" t="s">
        <v>830</v>
      </c>
      <c r="L305" s="228" t="s">
        <v>206</v>
      </c>
      <c r="M305" s="225" t="s">
        <v>479</v>
      </c>
      <c r="N305" s="228" t="s">
        <v>1296</v>
      </c>
    </row>
    <row r="306" spans="1:14" ht="21.75">
      <c r="A306" s="63">
        <v>6</v>
      </c>
      <c r="B306" s="100" t="s">
        <v>1356</v>
      </c>
      <c r="C306" s="236" t="s">
        <v>1297</v>
      </c>
      <c r="D306" s="236" t="s">
        <v>502</v>
      </c>
      <c r="E306" s="276" t="s">
        <v>1298</v>
      </c>
      <c r="F306" s="236">
        <v>51</v>
      </c>
      <c r="G306" s="236" t="s">
        <v>55</v>
      </c>
      <c r="H306" s="225">
        <v>16</v>
      </c>
      <c r="I306" s="228" t="s">
        <v>1162</v>
      </c>
      <c r="J306" s="228" t="s">
        <v>1033</v>
      </c>
      <c r="K306" s="228" t="s">
        <v>206</v>
      </c>
      <c r="L306" s="228" t="s">
        <v>206</v>
      </c>
      <c r="M306" s="225" t="s">
        <v>479</v>
      </c>
      <c r="N306" s="228" t="s">
        <v>1299</v>
      </c>
    </row>
    <row r="307" spans="1:14" ht="21.75">
      <c r="A307" s="63">
        <v>7</v>
      </c>
      <c r="B307" s="100" t="s">
        <v>1356</v>
      </c>
      <c r="C307" s="236" t="s">
        <v>1300</v>
      </c>
      <c r="D307" s="236" t="s">
        <v>502</v>
      </c>
      <c r="E307" s="276" t="s">
        <v>1301</v>
      </c>
      <c r="F307" s="236">
        <v>35</v>
      </c>
      <c r="G307" s="236" t="s">
        <v>55</v>
      </c>
      <c r="H307" s="225">
        <v>8</v>
      </c>
      <c r="I307" s="228" t="s">
        <v>517</v>
      </c>
      <c r="J307" s="228" t="s">
        <v>1302</v>
      </c>
      <c r="K307" s="228" t="s">
        <v>206</v>
      </c>
      <c r="L307" s="228" t="s">
        <v>206</v>
      </c>
      <c r="M307" s="225" t="s">
        <v>479</v>
      </c>
      <c r="N307" s="228" t="s">
        <v>1303</v>
      </c>
    </row>
    <row r="308" spans="1:14" ht="21.75">
      <c r="A308" s="63">
        <v>8</v>
      </c>
      <c r="B308" s="100" t="s">
        <v>1356</v>
      </c>
      <c r="C308" s="236" t="s">
        <v>1304</v>
      </c>
      <c r="D308" s="236" t="s">
        <v>118</v>
      </c>
      <c r="E308" s="276" t="s">
        <v>1305</v>
      </c>
      <c r="F308" s="236">
        <v>32</v>
      </c>
      <c r="G308" s="236" t="s">
        <v>56</v>
      </c>
      <c r="H308" s="225">
        <v>6</v>
      </c>
      <c r="I308" s="228" t="s">
        <v>517</v>
      </c>
      <c r="J308" s="228" t="s">
        <v>1306</v>
      </c>
      <c r="K308" s="228" t="s">
        <v>494</v>
      </c>
      <c r="L308" s="228"/>
      <c r="M308" s="225" t="s">
        <v>479</v>
      </c>
      <c r="N308" s="228" t="s">
        <v>1307</v>
      </c>
    </row>
    <row r="309" spans="1:14" ht="21.75">
      <c r="A309" s="63">
        <v>9</v>
      </c>
      <c r="B309" s="100" t="s">
        <v>1356</v>
      </c>
      <c r="C309" s="236" t="s">
        <v>1308</v>
      </c>
      <c r="D309" s="236" t="s">
        <v>118</v>
      </c>
      <c r="E309" s="276" t="s">
        <v>1309</v>
      </c>
      <c r="F309" s="236">
        <v>32</v>
      </c>
      <c r="G309" s="236" t="s">
        <v>55</v>
      </c>
      <c r="H309" s="225">
        <v>6</v>
      </c>
      <c r="I309" s="228" t="s">
        <v>517</v>
      </c>
      <c r="J309" s="228" t="s">
        <v>1310</v>
      </c>
      <c r="K309" s="228" t="s">
        <v>571</v>
      </c>
      <c r="L309" s="228"/>
      <c r="M309" s="225" t="s">
        <v>479</v>
      </c>
      <c r="N309" s="236" t="s">
        <v>1311</v>
      </c>
    </row>
    <row r="310" spans="1:14" ht="21.75">
      <c r="A310" s="63">
        <v>10</v>
      </c>
      <c r="B310" s="100" t="s">
        <v>1356</v>
      </c>
      <c r="C310" s="236" t="s">
        <v>1312</v>
      </c>
      <c r="D310" s="236" t="s">
        <v>118</v>
      </c>
      <c r="E310" s="276" t="s">
        <v>1313</v>
      </c>
      <c r="F310" s="236">
        <v>32</v>
      </c>
      <c r="G310" s="236" t="s">
        <v>56</v>
      </c>
      <c r="H310" s="225">
        <v>6</v>
      </c>
      <c r="I310" s="228" t="s">
        <v>517</v>
      </c>
      <c r="J310" s="228" t="s">
        <v>1314</v>
      </c>
      <c r="K310" s="228" t="s">
        <v>494</v>
      </c>
      <c r="L310" s="228"/>
      <c r="M310" s="225" t="s">
        <v>479</v>
      </c>
      <c r="N310" s="228" t="s">
        <v>1315</v>
      </c>
    </row>
    <row r="311" spans="1:14" ht="21.75">
      <c r="A311" s="63">
        <v>11</v>
      </c>
      <c r="B311" s="100" t="s">
        <v>1356</v>
      </c>
      <c r="C311" s="236" t="s">
        <v>1316</v>
      </c>
      <c r="D311" s="236" t="s">
        <v>502</v>
      </c>
      <c r="E311" s="276" t="s">
        <v>1317</v>
      </c>
      <c r="F311" s="236">
        <v>43</v>
      </c>
      <c r="G311" s="236" t="s">
        <v>55</v>
      </c>
      <c r="H311" s="225">
        <v>10</v>
      </c>
      <c r="I311" s="228" t="s">
        <v>517</v>
      </c>
      <c r="J311" s="228" t="s">
        <v>1318</v>
      </c>
      <c r="K311" s="228" t="s">
        <v>206</v>
      </c>
      <c r="L311" s="228" t="s">
        <v>206</v>
      </c>
      <c r="M311" s="225" t="s">
        <v>479</v>
      </c>
      <c r="N311" s="228" t="s">
        <v>1319</v>
      </c>
    </row>
    <row r="312" spans="1:14" ht="21.75">
      <c r="A312" s="63">
        <v>12</v>
      </c>
      <c r="B312" s="100" t="s">
        <v>1356</v>
      </c>
      <c r="C312" s="236" t="s">
        <v>1320</v>
      </c>
      <c r="D312" s="236" t="s">
        <v>1068</v>
      </c>
      <c r="E312" s="276" t="s">
        <v>1321</v>
      </c>
      <c r="F312" s="236">
        <v>34</v>
      </c>
      <c r="G312" s="236" t="s">
        <v>55</v>
      </c>
      <c r="H312" s="225" t="s">
        <v>1322</v>
      </c>
      <c r="I312" s="228" t="s">
        <v>41</v>
      </c>
      <c r="J312" s="228" t="s">
        <v>1323</v>
      </c>
      <c r="K312" s="228" t="s">
        <v>1324</v>
      </c>
      <c r="L312" s="228"/>
      <c r="M312" s="266" t="s">
        <v>1274</v>
      </c>
      <c r="N312" s="228" t="s">
        <v>1325</v>
      </c>
    </row>
    <row r="313" spans="1:14" ht="21.75">
      <c r="A313" s="63">
        <v>13</v>
      </c>
      <c r="B313" s="100" t="s">
        <v>1356</v>
      </c>
      <c r="C313" s="236" t="s">
        <v>1326</v>
      </c>
      <c r="D313" s="236" t="s">
        <v>1068</v>
      </c>
      <c r="E313" s="276" t="s">
        <v>1327</v>
      </c>
      <c r="F313" s="236">
        <v>36</v>
      </c>
      <c r="G313" s="236" t="s">
        <v>55</v>
      </c>
      <c r="H313" s="225" t="s">
        <v>1070</v>
      </c>
      <c r="I313" s="228" t="s">
        <v>1162</v>
      </c>
      <c r="J313" s="228" t="s">
        <v>1033</v>
      </c>
      <c r="K313" s="228" t="s">
        <v>494</v>
      </c>
      <c r="L313" s="228"/>
      <c r="M313" s="266" t="s">
        <v>1274</v>
      </c>
      <c r="N313" s="228" t="s">
        <v>1328</v>
      </c>
    </row>
    <row r="314" spans="1:14" ht="21.75">
      <c r="A314" s="63">
        <v>14</v>
      </c>
      <c r="B314" s="100" t="s">
        <v>1356</v>
      </c>
      <c r="C314" s="236" t="s">
        <v>1329</v>
      </c>
      <c r="D314" s="236" t="s">
        <v>1068</v>
      </c>
      <c r="E314" s="276" t="s">
        <v>1330</v>
      </c>
      <c r="F314" s="236">
        <v>24</v>
      </c>
      <c r="G314" s="236" t="s">
        <v>56</v>
      </c>
      <c r="H314" s="225" t="s">
        <v>1070</v>
      </c>
      <c r="I314" s="228" t="s">
        <v>517</v>
      </c>
      <c r="J314" s="228" t="s">
        <v>1331</v>
      </c>
      <c r="K314" s="228" t="s">
        <v>1332</v>
      </c>
      <c r="L314" s="228"/>
      <c r="M314" s="266" t="s">
        <v>1274</v>
      </c>
      <c r="N314" s="228" t="s">
        <v>1333</v>
      </c>
    </row>
    <row r="315" spans="1:14" ht="21.75">
      <c r="A315" s="63">
        <v>15</v>
      </c>
      <c r="B315" s="100" t="s">
        <v>1356</v>
      </c>
      <c r="C315" s="236" t="s">
        <v>1334</v>
      </c>
      <c r="D315" s="236" t="s">
        <v>1068</v>
      </c>
      <c r="E315" s="276" t="s">
        <v>1335</v>
      </c>
      <c r="F315" s="236">
        <v>24</v>
      </c>
      <c r="G315" s="236" t="s">
        <v>55</v>
      </c>
      <c r="H315" s="225" t="s">
        <v>1070</v>
      </c>
      <c r="I315" s="228" t="s">
        <v>517</v>
      </c>
      <c r="J315" s="228" t="s">
        <v>1331</v>
      </c>
      <c r="K315" s="228" t="s">
        <v>206</v>
      </c>
      <c r="L315" s="228" t="s">
        <v>206</v>
      </c>
      <c r="M315" s="266" t="s">
        <v>1274</v>
      </c>
      <c r="N315" s="228" t="s">
        <v>1336</v>
      </c>
    </row>
    <row r="316" spans="1:14" ht="21.75">
      <c r="A316" s="63">
        <v>16</v>
      </c>
      <c r="B316" s="100" t="s">
        <v>1356</v>
      </c>
      <c r="C316" s="236" t="s">
        <v>1337</v>
      </c>
      <c r="D316" s="236" t="s">
        <v>1068</v>
      </c>
      <c r="E316" s="276" t="s">
        <v>1338</v>
      </c>
      <c r="F316" s="236">
        <v>36</v>
      </c>
      <c r="G316" s="236" t="s">
        <v>55</v>
      </c>
      <c r="H316" s="225">
        <v>2</v>
      </c>
      <c r="I316" s="228" t="s">
        <v>1162</v>
      </c>
      <c r="J316" s="228" t="s">
        <v>1339</v>
      </c>
      <c r="K316" s="228" t="s">
        <v>731</v>
      </c>
      <c r="L316" s="228"/>
      <c r="M316" s="266" t="s">
        <v>1274</v>
      </c>
      <c r="N316" s="228" t="s">
        <v>1340</v>
      </c>
    </row>
    <row r="317" spans="1:14" ht="21.75">
      <c r="A317" s="63">
        <v>17</v>
      </c>
      <c r="B317" s="100" t="s">
        <v>1356</v>
      </c>
      <c r="C317" s="236" t="s">
        <v>1341</v>
      </c>
      <c r="D317" s="236" t="s">
        <v>1068</v>
      </c>
      <c r="E317" s="276" t="s">
        <v>1342</v>
      </c>
      <c r="F317" s="236">
        <v>25</v>
      </c>
      <c r="G317" s="236" t="s">
        <v>55</v>
      </c>
      <c r="H317" s="225" t="s">
        <v>1343</v>
      </c>
      <c r="I317" s="228" t="s">
        <v>41</v>
      </c>
      <c r="J317" s="228" t="s">
        <v>1344</v>
      </c>
      <c r="K317" s="228" t="s">
        <v>1345</v>
      </c>
      <c r="L317" s="228"/>
      <c r="M317" s="266" t="s">
        <v>1274</v>
      </c>
      <c r="N317" s="228" t="s">
        <v>1346</v>
      </c>
    </row>
    <row r="318" spans="1:14" ht="21.75">
      <c r="A318" s="63">
        <v>18</v>
      </c>
      <c r="B318" s="100" t="s">
        <v>1356</v>
      </c>
      <c r="C318" s="236" t="s">
        <v>1347</v>
      </c>
      <c r="D318" s="236" t="s">
        <v>1068</v>
      </c>
      <c r="E318" s="276" t="s">
        <v>1348</v>
      </c>
      <c r="F318" s="236">
        <v>32</v>
      </c>
      <c r="G318" s="236" t="s">
        <v>55</v>
      </c>
      <c r="H318" s="225">
        <v>3</v>
      </c>
      <c r="I318" s="228" t="s">
        <v>1349</v>
      </c>
      <c r="J318" s="228" t="s">
        <v>1350</v>
      </c>
      <c r="K318" s="228" t="s">
        <v>942</v>
      </c>
      <c r="L318" s="228"/>
      <c r="M318" s="266" t="s">
        <v>1274</v>
      </c>
      <c r="N318" s="228" t="s">
        <v>1351</v>
      </c>
    </row>
    <row r="319" spans="1:14" ht="21.75">
      <c r="A319" s="63">
        <v>19</v>
      </c>
      <c r="B319" s="100" t="s">
        <v>1356</v>
      </c>
      <c r="C319" s="236" t="s">
        <v>1352</v>
      </c>
      <c r="D319" s="236" t="s">
        <v>1068</v>
      </c>
      <c r="E319" s="276" t="s">
        <v>1353</v>
      </c>
      <c r="F319" s="236">
        <v>26</v>
      </c>
      <c r="G319" s="236" t="s">
        <v>55</v>
      </c>
      <c r="H319" s="225">
        <v>2</v>
      </c>
      <c r="I319" s="228" t="s">
        <v>41</v>
      </c>
      <c r="J319" s="228" t="s">
        <v>1354</v>
      </c>
      <c r="K319" s="228" t="s">
        <v>114</v>
      </c>
      <c r="L319" s="228"/>
      <c r="M319" s="266" t="s">
        <v>1274</v>
      </c>
      <c r="N319" s="228" t="s">
        <v>1355</v>
      </c>
    </row>
    <row r="320" spans="1:14" ht="21.75">
      <c r="A320" s="161"/>
      <c r="B320" s="273" t="s">
        <v>1435</v>
      </c>
      <c r="C320" s="161"/>
      <c r="D320" s="161"/>
      <c r="E320" s="268"/>
      <c r="F320" s="268"/>
      <c r="G320" s="268"/>
      <c r="H320" s="161"/>
      <c r="I320" s="161"/>
      <c r="J320" s="161"/>
      <c r="K320" s="161"/>
      <c r="L320" s="161"/>
      <c r="M320" s="161"/>
      <c r="N320" s="161"/>
    </row>
    <row r="321" spans="1:14" ht="21.75">
      <c r="A321" s="246" t="s">
        <v>87</v>
      </c>
      <c r="B321" s="235" t="s">
        <v>464</v>
      </c>
      <c r="C321" s="236" t="s">
        <v>468</v>
      </c>
      <c r="D321" s="225" t="s">
        <v>18</v>
      </c>
      <c r="E321" s="277">
        <v>3960500593546</v>
      </c>
      <c r="F321" s="236">
        <v>36</v>
      </c>
      <c r="G321" s="236" t="s">
        <v>56</v>
      </c>
      <c r="H321" s="225">
        <v>3</v>
      </c>
      <c r="I321" s="225" t="s">
        <v>1357</v>
      </c>
      <c r="J321" s="228" t="s">
        <v>674</v>
      </c>
      <c r="K321" s="225" t="s">
        <v>1358</v>
      </c>
      <c r="L321" s="228"/>
      <c r="M321" s="225" t="s">
        <v>1065</v>
      </c>
      <c r="N321" s="225" t="s">
        <v>1359</v>
      </c>
    </row>
    <row r="322" spans="1:14" ht="21.75">
      <c r="A322" s="246" t="s">
        <v>94</v>
      </c>
      <c r="B322" s="235" t="s">
        <v>464</v>
      </c>
      <c r="C322" s="236" t="s">
        <v>1360</v>
      </c>
      <c r="D322" s="225" t="s">
        <v>1361</v>
      </c>
      <c r="E322" s="277">
        <v>1960500048100</v>
      </c>
      <c r="F322" s="236">
        <v>27</v>
      </c>
      <c r="G322" s="236" t="s">
        <v>56</v>
      </c>
      <c r="H322" s="225">
        <v>3</v>
      </c>
      <c r="I322" s="225" t="s">
        <v>517</v>
      </c>
      <c r="J322" s="228" t="s">
        <v>829</v>
      </c>
      <c r="K322" s="225" t="s">
        <v>1362</v>
      </c>
      <c r="L322" s="228"/>
      <c r="M322" s="225" t="s">
        <v>479</v>
      </c>
      <c r="N322" s="225" t="s">
        <v>1363</v>
      </c>
    </row>
    <row r="323" spans="1:14" ht="21.75">
      <c r="A323" s="246" t="s">
        <v>98</v>
      </c>
      <c r="B323" s="235" t="s">
        <v>464</v>
      </c>
      <c r="C323" s="236" t="s">
        <v>1364</v>
      </c>
      <c r="D323" s="225" t="s">
        <v>1361</v>
      </c>
      <c r="E323" s="277">
        <v>1960500109567</v>
      </c>
      <c r="F323" s="236">
        <v>26</v>
      </c>
      <c r="G323" s="236" t="s">
        <v>56</v>
      </c>
      <c r="H323" s="225">
        <v>1</v>
      </c>
      <c r="I323" s="225" t="s">
        <v>517</v>
      </c>
      <c r="J323" s="228" t="s">
        <v>674</v>
      </c>
      <c r="K323" s="225" t="s">
        <v>529</v>
      </c>
      <c r="L323" s="228"/>
      <c r="M323" s="225" t="s">
        <v>479</v>
      </c>
      <c r="N323" s="225" t="s">
        <v>1365</v>
      </c>
    </row>
    <row r="324" spans="1:14" ht="21.75">
      <c r="A324" s="246" t="s">
        <v>104</v>
      </c>
      <c r="B324" s="235" t="s">
        <v>464</v>
      </c>
      <c r="C324" s="236" t="s">
        <v>1366</v>
      </c>
      <c r="D324" s="225" t="s">
        <v>1361</v>
      </c>
      <c r="E324" s="277">
        <v>1960500127581</v>
      </c>
      <c r="F324" s="236">
        <v>25</v>
      </c>
      <c r="G324" s="236" t="s">
        <v>56</v>
      </c>
      <c r="H324" s="225"/>
      <c r="I324" s="225" t="s">
        <v>517</v>
      </c>
      <c r="J324" s="228" t="s">
        <v>1367</v>
      </c>
      <c r="K324" s="225" t="s">
        <v>694</v>
      </c>
      <c r="L324" s="228"/>
      <c r="M324" s="225" t="s">
        <v>479</v>
      </c>
      <c r="N324" s="225" t="s">
        <v>1368</v>
      </c>
    </row>
    <row r="325" spans="1:14" ht="21.75">
      <c r="A325" s="246" t="s">
        <v>111</v>
      </c>
      <c r="B325" s="235" t="s">
        <v>464</v>
      </c>
      <c r="C325" s="236" t="s">
        <v>1369</v>
      </c>
      <c r="D325" s="225" t="s">
        <v>1361</v>
      </c>
      <c r="E325" s="277">
        <v>1960500098875</v>
      </c>
      <c r="F325" s="236">
        <v>27</v>
      </c>
      <c r="G325" s="236" t="s">
        <v>56</v>
      </c>
      <c r="H325" s="225"/>
      <c r="I325" s="225" t="s">
        <v>517</v>
      </c>
      <c r="J325" s="228" t="s">
        <v>1367</v>
      </c>
      <c r="K325" s="225" t="s">
        <v>830</v>
      </c>
      <c r="L325" s="228"/>
      <c r="M325" s="225" t="s">
        <v>1065</v>
      </c>
      <c r="N325" s="225" t="s">
        <v>1370</v>
      </c>
    </row>
    <row r="326" spans="1:14" ht="21.75">
      <c r="A326" s="246" t="s">
        <v>219</v>
      </c>
      <c r="B326" s="235" t="s">
        <v>464</v>
      </c>
      <c r="C326" s="236" t="s">
        <v>1371</v>
      </c>
      <c r="D326" s="225" t="s">
        <v>1361</v>
      </c>
      <c r="E326" s="277">
        <v>1960500138877</v>
      </c>
      <c r="F326" s="236">
        <v>25</v>
      </c>
      <c r="G326" s="236" t="s">
        <v>56</v>
      </c>
      <c r="H326" s="225"/>
      <c r="I326" s="225" t="s">
        <v>517</v>
      </c>
      <c r="J326" s="228" t="s">
        <v>1372</v>
      </c>
      <c r="K326" s="225" t="s">
        <v>646</v>
      </c>
      <c r="L326" s="228"/>
      <c r="M326" s="225" t="s">
        <v>479</v>
      </c>
      <c r="N326" s="225" t="s">
        <v>1373</v>
      </c>
    </row>
    <row r="327" spans="1:14" ht="21.75">
      <c r="A327" s="246" t="s">
        <v>225</v>
      </c>
      <c r="B327" s="235" t="s">
        <v>464</v>
      </c>
      <c r="C327" s="236" t="s">
        <v>1374</v>
      </c>
      <c r="D327" s="225" t="s">
        <v>1361</v>
      </c>
      <c r="E327" s="277">
        <v>1960500121460</v>
      </c>
      <c r="F327" s="236">
        <v>26</v>
      </c>
      <c r="G327" s="236" t="s">
        <v>56</v>
      </c>
      <c r="H327" s="225"/>
      <c r="I327" s="225" t="s">
        <v>517</v>
      </c>
      <c r="J327" s="228" t="s">
        <v>674</v>
      </c>
      <c r="K327" s="225" t="s">
        <v>646</v>
      </c>
      <c r="L327" s="228"/>
      <c r="M327" s="225" t="s">
        <v>479</v>
      </c>
      <c r="N327" s="225" t="s">
        <v>1375</v>
      </c>
    </row>
    <row r="328" spans="1:14" ht="21.75">
      <c r="A328" s="246" t="s">
        <v>428</v>
      </c>
      <c r="B328" s="235" t="s">
        <v>464</v>
      </c>
      <c r="C328" s="236" t="s">
        <v>1376</v>
      </c>
      <c r="D328" s="225" t="s">
        <v>1361</v>
      </c>
      <c r="E328" s="277">
        <v>1960500151032</v>
      </c>
      <c r="F328" s="236">
        <v>14</v>
      </c>
      <c r="G328" s="236" t="s">
        <v>56</v>
      </c>
      <c r="H328" s="225"/>
      <c r="I328" s="225" t="s">
        <v>517</v>
      </c>
      <c r="J328" s="228" t="s">
        <v>1231</v>
      </c>
      <c r="K328" s="225" t="s">
        <v>529</v>
      </c>
      <c r="L328" s="228"/>
      <c r="M328" s="225" t="s">
        <v>479</v>
      </c>
      <c r="N328" s="225" t="s">
        <v>1377</v>
      </c>
    </row>
    <row r="329" spans="1:14" ht="21.75">
      <c r="A329" s="246" t="s">
        <v>429</v>
      </c>
      <c r="B329" s="235" t="s">
        <v>464</v>
      </c>
      <c r="C329" s="236" t="s">
        <v>1378</v>
      </c>
      <c r="D329" s="225" t="s">
        <v>1361</v>
      </c>
      <c r="E329" s="277">
        <v>1960500182897</v>
      </c>
      <c r="F329" s="236">
        <v>23</v>
      </c>
      <c r="G329" s="236" t="s">
        <v>56</v>
      </c>
      <c r="H329" s="225"/>
      <c r="I329" s="225" t="s">
        <v>517</v>
      </c>
      <c r="J329" s="228" t="s">
        <v>1231</v>
      </c>
      <c r="K329" s="225" t="s">
        <v>529</v>
      </c>
      <c r="L329" s="228"/>
      <c r="M329" s="225" t="s">
        <v>479</v>
      </c>
      <c r="N329" s="225" t="s">
        <v>1379</v>
      </c>
    </row>
    <row r="330" spans="1:14" ht="21.75">
      <c r="A330" s="246" t="s">
        <v>430</v>
      </c>
      <c r="B330" s="235" t="s">
        <v>464</v>
      </c>
      <c r="C330" s="236" t="s">
        <v>1380</v>
      </c>
      <c r="D330" s="225" t="s">
        <v>1361</v>
      </c>
      <c r="E330" s="277">
        <v>1960500113050</v>
      </c>
      <c r="F330" s="236">
        <v>26</v>
      </c>
      <c r="G330" s="236" t="s">
        <v>56</v>
      </c>
      <c r="H330" s="225"/>
      <c r="I330" s="225" t="s">
        <v>517</v>
      </c>
      <c r="J330" s="228" t="s">
        <v>674</v>
      </c>
      <c r="K330" s="225" t="s">
        <v>659</v>
      </c>
      <c r="L330" s="228"/>
      <c r="M330" s="225" t="s">
        <v>479</v>
      </c>
      <c r="N330" s="225" t="s">
        <v>1381</v>
      </c>
    </row>
    <row r="331" spans="1:14" ht="21.75">
      <c r="A331" s="246" t="s">
        <v>431</v>
      </c>
      <c r="B331" s="235" t="s">
        <v>464</v>
      </c>
      <c r="C331" s="236" t="s">
        <v>1382</v>
      </c>
      <c r="D331" s="225" t="s">
        <v>1361</v>
      </c>
      <c r="E331" s="277">
        <v>1960700038515</v>
      </c>
      <c r="F331" s="236">
        <v>25</v>
      </c>
      <c r="G331" s="236" t="s">
        <v>56</v>
      </c>
      <c r="H331" s="225"/>
      <c r="I331" s="225" t="s">
        <v>517</v>
      </c>
      <c r="J331" s="228" t="s">
        <v>544</v>
      </c>
      <c r="K331" s="225" t="s">
        <v>699</v>
      </c>
      <c r="L331" s="228"/>
      <c r="M331" s="225" t="s">
        <v>479</v>
      </c>
      <c r="N331" s="225" t="s">
        <v>1383</v>
      </c>
    </row>
    <row r="332" spans="1:14" ht="21.75">
      <c r="A332" s="246" t="s">
        <v>87</v>
      </c>
      <c r="B332" s="235" t="s">
        <v>1384</v>
      </c>
      <c r="C332" s="236" t="s">
        <v>487</v>
      </c>
      <c r="D332" s="258" t="s">
        <v>1385</v>
      </c>
      <c r="E332" s="277">
        <v>3960500343931</v>
      </c>
      <c r="F332" s="236">
        <v>42</v>
      </c>
      <c r="G332" s="236" t="s">
        <v>56</v>
      </c>
      <c r="H332" s="228"/>
      <c r="I332" s="225" t="s">
        <v>173</v>
      </c>
      <c r="J332" s="236" t="s">
        <v>1386</v>
      </c>
      <c r="K332" s="228" t="s">
        <v>1387</v>
      </c>
      <c r="L332" s="228"/>
      <c r="M332" s="228"/>
      <c r="N332" s="267" t="s">
        <v>1388</v>
      </c>
    </row>
    <row r="333" spans="1:14" ht="21.75">
      <c r="A333" s="246" t="s">
        <v>94</v>
      </c>
      <c r="B333" s="235" t="s">
        <v>1384</v>
      </c>
      <c r="C333" s="236" t="s">
        <v>1389</v>
      </c>
      <c r="D333" s="258" t="s">
        <v>18</v>
      </c>
      <c r="E333" s="277">
        <v>3960700117055</v>
      </c>
      <c r="F333" s="236">
        <v>40</v>
      </c>
      <c r="G333" s="236" t="s">
        <v>56</v>
      </c>
      <c r="H333" s="228"/>
      <c r="I333" s="225" t="s">
        <v>1390</v>
      </c>
      <c r="J333" s="236" t="s">
        <v>1054</v>
      </c>
      <c r="K333" s="228" t="s">
        <v>1391</v>
      </c>
      <c r="L333" s="228" t="s">
        <v>120</v>
      </c>
      <c r="M333" s="228"/>
      <c r="N333" s="228"/>
    </row>
    <row r="334" spans="1:14" ht="21.75">
      <c r="A334" s="246" t="s">
        <v>98</v>
      </c>
      <c r="B334" s="235" t="s">
        <v>1384</v>
      </c>
      <c r="C334" s="236" t="s">
        <v>1389</v>
      </c>
      <c r="D334" s="258" t="s">
        <v>1392</v>
      </c>
      <c r="E334" s="277">
        <v>3960700117055</v>
      </c>
      <c r="F334" s="236">
        <v>40</v>
      </c>
      <c r="G334" s="236" t="s">
        <v>56</v>
      </c>
      <c r="H334" s="228"/>
      <c r="I334" s="225" t="s">
        <v>1390</v>
      </c>
      <c r="J334" s="236" t="s">
        <v>1393</v>
      </c>
      <c r="K334" s="228" t="s">
        <v>1120</v>
      </c>
      <c r="L334" s="228"/>
      <c r="M334" s="228"/>
      <c r="N334" s="228"/>
    </row>
    <row r="335" spans="1:14" ht="21.75">
      <c r="A335" s="246" t="s">
        <v>104</v>
      </c>
      <c r="B335" s="235" t="s">
        <v>1384</v>
      </c>
      <c r="C335" s="236" t="s">
        <v>1394</v>
      </c>
      <c r="D335" s="258" t="s">
        <v>1392</v>
      </c>
      <c r="E335" s="277">
        <v>1961100008179</v>
      </c>
      <c r="F335" s="236">
        <v>29</v>
      </c>
      <c r="G335" s="236" t="s">
        <v>56</v>
      </c>
      <c r="H335" s="228"/>
      <c r="I335" s="225" t="s">
        <v>173</v>
      </c>
      <c r="J335" s="236" t="s">
        <v>1395</v>
      </c>
      <c r="K335" s="228" t="s">
        <v>1396</v>
      </c>
      <c r="L335" s="228"/>
      <c r="M335" s="228"/>
      <c r="N335" s="228"/>
    </row>
    <row r="336" spans="1:14" ht="21.75">
      <c r="A336" s="246" t="s">
        <v>111</v>
      </c>
      <c r="B336" s="235" t="s">
        <v>1384</v>
      </c>
      <c r="C336" s="236" t="s">
        <v>1397</v>
      </c>
      <c r="D336" s="258" t="s">
        <v>1392</v>
      </c>
      <c r="E336" s="277">
        <v>1960100057136</v>
      </c>
      <c r="F336" s="236">
        <v>27</v>
      </c>
      <c r="G336" s="236" t="s">
        <v>56</v>
      </c>
      <c r="H336" s="228"/>
      <c r="I336" s="225" t="s">
        <v>173</v>
      </c>
      <c r="J336" s="236" t="s">
        <v>1043</v>
      </c>
      <c r="K336" s="228" t="s">
        <v>934</v>
      </c>
      <c r="L336" s="228"/>
      <c r="M336" s="228"/>
      <c r="N336" s="228"/>
    </row>
    <row r="337" spans="1:14" ht="21.75">
      <c r="A337" s="246" t="s">
        <v>219</v>
      </c>
      <c r="B337" s="235" t="s">
        <v>1384</v>
      </c>
      <c r="C337" s="236" t="s">
        <v>1398</v>
      </c>
      <c r="D337" s="258" t="s">
        <v>1392</v>
      </c>
      <c r="E337" s="277">
        <v>1960100071163</v>
      </c>
      <c r="F337" s="236">
        <v>26</v>
      </c>
      <c r="G337" s="236" t="s">
        <v>56</v>
      </c>
      <c r="H337" s="228"/>
      <c r="I337" s="225" t="s">
        <v>173</v>
      </c>
      <c r="J337" s="236" t="s">
        <v>1054</v>
      </c>
      <c r="K337" s="228" t="s">
        <v>934</v>
      </c>
      <c r="L337" s="228"/>
      <c r="M337" s="228"/>
      <c r="N337" s="228"/>
    </row>
    <row r="338" spans="1:14" ht="21.75">
      <c r="A338" s="246" t="s">
        <v>225</v>
      </c>
      <c r="B338" s="235" t="s">
        <v>1384</v>
      </c>
      <c r="C338" s="236" t="s">
        <v>1399</v>
      </c>
      <c r="D338" s="258" t="s">
        <v>1392</v>
      </c>
      <c r="E338" s="277">
        <v>1960500154520</v>
      </c>
      <c r="F338" s="236">
        <v>24</v>
      </c>
      <c r="G338" s="236" t="s">
        <v>56</v>
      </c>
      <c r="H338" s="228"/>
      <c r="I338" s="225" t="s">
        <v>173</v>
      </c>
      <c r="J338" s="236" t="s">
        <v>1054</v>
      </c>
      <c r="K338" s="228" t="s">
        <v>934</v>
      </c>
      <c r="L338" s="228"/>
      <c r="M338" s="228"/>
      <c r="N338" s="228"/>
    </row>
    <row r="339" spans="1:14" ht="21.75">
      <c r="A339" s="246" t="s">
        <v>428</v>
      </c>
      <c r="B339" s="235" t="s">
        <v>1384</v>
      </c>
      <c r="C339" s="236" t="s">
        <v>1400</v>
      </c>
      <c r="D339" s="258" t="s">
        <v>1401</v>
      </c>
      <c r="E339" s="277">
        <v>3960500690282</v>
      </c>
      <c r="F339" s="236">
        <v>36</v>
      </c>
      <c r="G339" s="236" t="s">
        <v>56</v>
      </c>
      <c r="H339" s="228"/>
      <c r="I339" s="225" t="s">
        <v>173</v>
      </c>
      <c r="J339" s="236" t="s">
        <v>1043</v>
      </c>
      <c r="K339" s="228" t="s">
        <v>1402</v>
      </c>
      <c r="L339" s="228"/>
      <c r="M339" s="228"/>
      <c r="N339" s="228"/>
    </row>
    <row r="340" spans="1:14" ht="21.75">
      <c r="A340" s="246" t="s">
        <v>429</v>
      </c>
      <c r="B340" s="235" t="s">
        <v>1384</v>
      </c>
      <c r="C340" s="236" t="s">
        <v>1403</v>
      </c>
      <c r="D340" s="258" t="s">
        <v>1404</v>
      </c>
      <c r="E340" s="277">
        <v>1960500109176</v>
      </c>
      <c r="F340" s="236">
        <v>26</v>
      </c>
      <c r="G340" s="236" t="s">
        <v>56</v>
      </c>
      <c r="H340" s="228"/>
      <c r="I340" s="225" t="s">
        <v>173</v>
      </c>
      <c r="J340" s="236" t="s">
        <v>986</v>
      </c>
      <c r="K340" s="228" t="s">
        <v>533</v>
      </c>
      <c r="L340" s="228"/>
      <c r="M340" s="228"/>
      <c r="N340" s="228"/>
    </row>
    <row r="341" spans="1:14" ht="21.75">
      <c r="A341" s="246" t="s">
        <v>430</v>
      </c>
      <c r="B341" s="235" t="s">
        <v>1384</v>
      </c>
      <c r="C341" s="236" t="s">
        <v>1405</v>
      </c>
      <c r="D341" s="258" t="s">
        <v>1392</v>
      </c>
      <c r="E341" s="277">
        <v>2961300001818</v>
      </c>
      <c r="F341" s="236">
        <v>25</v>
      </c>
      <c r="G341" s="236" t="s">
        <v>56</v>
      </c>
      <c r="H341" s="228"/>
      <c r="I341" s="225" t="s">
        <v>173</v>
      </c>
      <c r="J341" s="236" t="s">
        <v>1406</v>
      </c>
      <c r="K341" s="228" t="s">
        <v>1407</v>
      </c>
      <c r="L341" s="228"/>
      <c r="M341" s="228"/>
      <c r="N341" s="228"/>
    </row>
    <row r="342" spans="1:14" ht="21.75">
      <c r="A342" s="246" t="s">
        <v>431</v>
      </c>
      <c r="B342" s="235" t="s">
        <v>1384</v>
      </c>
      <c r="C342" s="236" t="s">
        <v>1408</v>
      </c>
      <c r="D342" s="258" t="s">
        <v>1392</v>
      </c>
      <c r="E342" s="277">
        <v>3960500711611</v>
      </c>
      <c r="F342" s="236">
        <v>32</v>
      </c>
      <c r="G342" s="236" t="s">
        <v>56</v>
      </c>
      <c r="H342" s="228"/>
      <c r="I342" s="225" t="s">
        <v>173</v>
      </c>
      <c r="J342" s="236" t="s">
        <v>1409</v>
      </c>
      <c r="K342" s="228" t="s">
        <v>651</v>
      </c>
      <c r="L342" s="228"/>
      <c r="M342" s="228"/>
      <c r="N342" s="228"/>
    </row>
    <row r="343" spans="1:14" ht="21.75">
      <c r="A343" s="246" t="s">
        <v>432</v>
      </c>
      <c r="B343" s="235" t="s">
        <v>1384</v>
      </c>
      <c r="C343" s="236" t="s">
        <v>1410</v>
      </c>
      <c r="D343" s="258" t="s">
        <v>1411</v>
      </c>
      <c r="E343" s="277">
        <v>2960100016560</v>
      </c>
      <c r="F343" s="236">
        <v>27</v>
      </c>
      <c r="G343" s="236" t="s">
        <v>56</v>
      </c>
      <c r="H343" s="228"/>
      <c r="I343" s="225" t="s">
        <v>173</v>
      </c>
      <c r="J343" s="236" t="s">
        <v>1412</v>
      </c>
      <c r="K343" s="228" t="s">
        <v>731</v>
      </c>
      <c r="L343" s="228"/>
      <c r="M343" s="228"/>
      <c r="N343" s="228"/>
    </row>
    <row r="344" spans="1:14" ht="21.75">
      <c r="A344" s="246" t="s">
        <v>433</v>
      </c>
      <c r="B344" s="235" t="s">
        <v>1384</v>
      </c>
      <c r="C344" s="236" t="s">
        <v>1413</v>
      </c>
      <c r="D344" s="258" t="s">
        <v>1414</v>
      </c>
      <c r="E344" s="277">
        <v>3960500391129</v>
      </c>
      <c r="F344" s="236">
        <v>35</v>
      </c>
      <c r="G344" s="236" t="s">
        <v>56</v>
      </c>
      <c r="H344" s="228"/>
      <c r="I344" s="225" t="s">
        <v>173</v>
      </c>
      <c r="J344" s="236" t="s">
        <v>1386</v>
      </c>
      <c r="K344" s="228" t="s">
        <v>998</v>
      </c>
      <c r="L344" s="228"/>
      <c r="M344" s="228"/>
      <c r="N344" s="228"/>
    </row>
    <row r="345" spans="1:14" ht="21.75">
      <c r="A345" s="246" t="s">
        <v>434</v>
      </c>
      <c r="B345" s="235" t="s">
        <v>1384</v>
      </c>
      <c r="C345" s="236" t="s">
        <v>1415</v>
      </c>
      <c r="D345" s="258" t="s">
        <v>1416</v>
      </c>
      <c r="E345" s="277">
        <v>1961100038744</v>
      </c>
      <c r="F345" s="236">
        <v>26</v>
      </c>
      <c r="G345" s="236" t="s">
        <v>56</v>
      </c>
      <c r="H345" s="228"/>
      <c r="I345" s="225" t="s">
        <v>173</v>
      </c>
      <c r="J345" s="236" t="s">
        <v>1417</v>
      </c>
      <c r="K345" s="228" t="s">
        <v>699</v>
      </c>
      <c r="L345" s="228"/>
      <c r="M345" s="228"/>
      <c r="N345" s="228"/>
    </row>
    <row r="346" spans="1:14" ht="21.75">
      <c r="A346" s="246" t="s">
        <v>435</v>
      </c>
      <c r="B346" s="235" t="s">
        <v>1384</v>
      </c>
      <c r="C346" s="236" t="s">
        <v>1418</v>
      </c>
      <c r="D346" s="258" t="s">
        <v>1392</v>
      </c>
      <c r="E346" s="277">
        <v>3960500352395</v>
      </c>
      <c r="F346" s="236">
        <v>32</v>
      </c>
      <c r="G346" s="236" t="s">
        <v>56</v>
      </c>
      <c r="H346" s="228"/>
      <c r="I346" s="225" t="s">
        <v>1419</v>
      </c>
      <c r="J346" s="236" t="s">
        <v>1420</v>
      </c>
      <c r="K346" s="228" t="s">
        <v>1421</v>
      </c>
      <c r="L346" s="228"/>
      <c r="M346" s="228"/>
      <c r="N346" s="228"/>
    </row>
    <row r="347" spans="1:14" ht="21.75">
      <c r="A347" s="246" t="s">
        <v>436</v>
      </c>
      <c r="B347" s="235" t="s">
        <v>1384</v>
      </c>
      <c r="C347" s="236" t="s">
        <v>1422</v>
      </c>
      <c r="D347" s="258" t="s">
        <v>1392</v>
      </c>
      <c r="E347" s="277">
        <v>3960500569629</v>
      </c>
      <c r="F347" s="236">
        <v>31</v>
      </c>
      <c r="G347" s="236" t="s">
        <v>56</v>
      </c>
      <c r="H347" s="228"/>
      <c r="I347" s="225" t="s">
        <v>1423</v>
      </c>
      <c r="J347" s="236" t="s">
        <v>1424</v>
      </c>
      <c r="K347" s="228" t="s">
        <v>1425</v>
      </c>
      <c r="L347" s="228"/>
      <c r="M347" s="228"/>
      <c r="N347" s="228"/>
    </row>
    <row r="348" spans="1:14" ht="21.75">
      <c r="A348" s="246" t="s">
        <v>437</v>
      </c>
      <c r="B348" s="235" t="s">
        <v>1384</v>
      </c>
      <c r="C348" s="236" t="s">
        <v>1426</v>
      </c>
      <c r="D348" s="258" t="s">
        <v>1427</v>
      </c>
      <c r="E348" s="277">
        <v>1961300008083</v>
      </c>
      <c r="F348" s="236">
        <v>19</v>
      </c>
      <c r="G348" s="236" t="s">
        <v>56</v>
      </c>
      <c r="H348" s="228"/>
      <c r="I348" s="225" t="s">
        <v>1428</v>
      </c>
      <c r="J348" s="236" t="s">
        <v>1429</v>
      </c>
      <c r="K348" s="228"/>
      <c r="L348" s="228"/>
      <c r="M348" s="228"/>
      <c r="N348" s="228"/>
    </row>
    <row r="349" spans="1:14" ht="21.75">
      <c r="A349" s="246" t="s">
        <v>438</v>
      </c>
      <c r="B349" s="235" t="s">
        <v>1384</v>
      </c>
      <c r="C349" s="236" t="s">
        <v>1430</v>
      </c>
      <c r="D349" s="258" t="s">
        <v>1427</v>
      </c>
      <c r="E349" s="277">
        <v>1960500182931</v>
      </c>
      <c r="F349" s="236">
        <v>22</v>
      </c>
      <c r="G349" s="236" t="s">
        <v>56</v>
      </c>
      <c r="H349" s="228"/>
      <c r="I349" s="225" t="s">
        <v>1419</v>
      </c>
      <c r="J349" s="236" t="s">
        <v>1431</v>
      </c>
      <c r="K349" s="228"/>
      <c r="L349" s="228"/>
      <c r="M349" s="228"/>
      <c r="N349" s="228"/>
    </row>
    <row r="350" spans="1:14" ht="21.75">
      <c r="A350" s="246" t="s">
        <v>439</v>
      </c>
      <c r="B350" s="235" t="s">
        <v>1384</v>
      </c>
      <c r="C350" s="236" t="s">
        <v>1432</v>
      </c>
      <c r="D350" s="258" t="s">
        <v>1427</v>
      </c>
      <c r="E350" s="277">
        <v>3960500349106</v>
      </c>
      <c r="F350" s="236">
        <v>32</v>
      </c>
      <c r="G350" s="236" t="s">
        <v>56</v>
      </c>
      <c r="H350" s="228"/>
      <c r="I350" s="225" t="s">
        <v>1419</v>
      </c>
      <c r="J350" s="236" t="s">
        <v>1420</v>
      </c>
      <c r="K350" s="228" t="s">
        <v>1421</v>
      </c>
      <c r="L350" s="228"/>
      <c r="M350" s="228"/>
      <c r="N350" s="228"/>
    </row>
    <row r="351" spans="1:14" ht="21.75">
      <c r="A351" s="246" t="s">
        <v>440</v>
      </c>
      <c r="B351" s="235" t="s">
        <v>1384</v>
      </c>
      <c r="C351" s="268" t="s">
        <v>1433</v>
      </c>
      <c r="D351" s="258" t="s">
        <v>1427</v>
      </c>
      <c r="E351" s="277">
        <v>1960500211264</v>
      </c>
      <c r="F351" s="236">
        <v>21</v>
      </c>
      <c r="G351" s="236" t="s">
        <v>56</v>
      </c>
      <c r="H351" s="228"/>
      <c r="I351" s="225" t="s">
        <v>1419</v>
      </c>
      <c r="J351" s="236" t="s">
        <v>1431</v>
      </c>
      <c r="K351" s="228"/>
      <c r="L351" s="228"/>
      <c r="M351" s="228"/>
      <c r="N351" s="228"/>
    </row>
    <row r="352" spans="1:14" ht="21.75">
      <c r="A352" s="246" t="s">
        <v>441</v>
      </c>
      <c r="B352" s="235" t="s">
        <v>1384</v>
      </c>
      <c r="C352" s="236" t="s">
        <v>1434</v>
      </c>
      <c r="D352" s="258" t="s">
        <v>1427</v>
      </c>
      <c r="E352" s="277">
        <v>1960500224854</v>
      </c>
      <c r="F352" s="236">
        <v>21</v>
      </c>
      <c r="G352" s="236" t="s">
        <v>56</v>
      </c>
      <c r="H352" s="228"/>
      <c r="I352" s="225" t="s">
        <v>1419</v>
      </c>
      <c r="J352" s="236" t="s">
        <v>1429</v>
      </c>
      <c r="K352" s="228"/>
      <c r="L352" s="228"/>
      <c r="M352" s="228"/>
      <c r="N352" s="228"/>
    </row>
    <row r="353" ht="21.75">
      <c r="A353" s="683" t="s">
        <v>1841</v>
      </c>
    </row>
    <row r="354" spans="1:14" ht="18.75">
      <c r="A354" s="684" t="s">
        <v>87</v>
      </c>
      <c r="B354" s="685" t="s">
        <v>1842</v>
      </c>
      <c r="C354" s="686" t="s">
        <v>1843</v>
      </c>
      <c r="D354" s="686" t="s">
        <v>47</v>
      </c>
      <c r="E354" s="687" t="s">
        <v>1844</v>
      </c>
      <c r="F354" s="688" t="s">
        <v>1845</v>
      </c>
      <c r="G354" s="689" t="s">
        <v>56</v>
      </c>
      <c r="H354" s="689" t="s">
        <v>750</v>
      </c>
      <c r="I354" s="689" t="s">
        <v>1224</v>
      </c>
      <c r="J354" s="688" t="s">
        <v>1251</v>
      </c>
      <c r="K354" s="689" t="s">
        <v>1391</v>
      </c>
      <c r="L354" s="688"/>
      <c r="M354" s="689"/>
      <c r="N354" s="689" t="s">
        <v>1846</v>
      </c>
    </row>
    <row r="355" spans="1:14" ht="18.75">
      <c r="A355" s="684" t="s">
        <v>94</v>
      </c>
      <c r="B355" s="685" t="s">
        <v>1842</v>
      </c>
      <c r="C355" s="686" t="s">
        <v>1847</v>
      </c>
      <c r="D355" s="686" t="s">
        <v>1848</v>
      </c>
      <c r="E355" s="687" t="s">
        <v>1849</v>
      </c>
      <c r="F355" s="688" t="s">
        <v>1850</v>
      </c>
      <c r="G355" s="689" t="s">
        <v>56</v>
      </c>
      <c r="H355" s="689" t="s">
        <v>181</v>
      </c>
      <c r="I355" s="689" t="s">
        <v>173</v>
      </c>
      <c r="J355" s="688" t="s">
        <v>598</v>
      </c>
      <c r="K355" s="689" t="s">
        <v>700</v>
      </c>
      <c r="L355" s="689" t="s">
        <v>700</v>
      </c>
      <c r="M355" s="690" t="s">
        <v>1851</v>
      </c>
      <c r="N355" s="689" t="s">
        <v>1852</v>
      </c>
    </row>
    <row r="356" spans="1:14" ht="18.75">
      <c r="A356" s="684" t="s">
        <v>98</v>
      </c>
      <c r="B356" s="685" t="s">
        <v>1842</v>
      </c>
      <c r="C356" s="686" t="s">
        <v>1853</v>
      </c>
      <c r="D356" s="686" t="s">
        <v>1848</v>
      </c>
      <c r="E356" s="687" t="s">
        <v>1854</v>
      </c>
      <c r="F356" s="688" t="s">
        <v>1855</v>
      </c>
      <c r="G356" s="689" t="s">
        <v>56</v>
      </c>
      <c r="H356" s="689" t="s">
        <v>801</v>
      </c>
      <c r="I356" s="689" t="s">
        <v>173</v>
      </c>
      <c r="J356" s="688" t="s">
        <v>1856</v>
      </c>
      <c r="K356" s="689" t="s">
        <v>1857</v>
      </c>
      <c r="L356" s="689" t="s">
        <v>545</v>
      </c>
      <c r="M356" s="689" t="s">
        <v>1858</v>
      </c>
      <c r="N356" s="689" t="s">
        <v>1859</v>
      </c>
    </row>
    <row r="357" spans="1:14" ht="18.75">
      <c r="A357" s="684" t="s">
        <v>104</v>
      </c>
      <c r="B357" s="685" t="s">
        <v>1842</v>
      </c>
      <c r="C357" s="686" t="s">
        <v>1860</v>
      </c>
      <c r="D357" s="686" t="s">
        <v>1848</v>
      </c>
      <c r="E357" s="687" t="s">
        <v>1861</v>
      </c>
      <c r="F357" s="688" t="s">
        <v>792</v>
      </c>
      <c r="G357" s="689" t="s">
        <v>56</v>
      </c>
      <c r="H357" s="689" t="s">
        <v>1862</v>
      </c>
      <c r="I357" s="689" t="s">
        <v>173</v>
      </c>
      <c r="J357" s="688" t="s">
        <v>1447</v>
      </c>
      <c r="K357" s="689" t="s">
        <v>684</v>
      </c>
      <c r="L357" s="689" t="s">
        <v>524</v>
      </c>
      <c r="M357" s="689" t="s">
        <v>1858</v>
      </c>
      <c r="N357" s="689" t="s">
        <v>1863</v>
      </c>
    </row>
    <row r="358" spans="1:14" ht="18.75">
      <c r="A358" s="684" t="s">
        <v>111</v>
      </c>
      <c r="B358" s="685" t="s">
        <v>1842</v>
      </c>
      <c r="C358" s="686" t="s">
        <v>1864</v>
      </c>
      <c r="D358" s="686" t="s">
        <v>1848</v>
      </c>
      <c r="E358" s="687" t="s">
        <v>1865</v>
      </c>
      <c r="F358" s="688" t="s">
        <v>1866</v>
      </c>
      <c r="G358" s="689" t="s">
        <v>56</v>
      </c>
      <c r="H358" s="689" t="s">
        <v>801</v>
      </c>
      <c r="I358" s="689" t="s">
        <v>173</v>
      </c>
      <c r="J358" s="688" t="s">
        <v>1867</v>
      </c>
      <c r="K358" s="689" t="s">
        <v>1868</v>
      </c>
      <c r="L358" s="689" t="s">
        <v>1869</v>
      </c>
      <c r="M358" s="690" t="s">
        <v>1851</v>
      </c>
      <c r="N358" s="689" t="s">
        <v>1870</v>
      </c>
    </row>
    <row r="359" spans="1:14" ht="18.75">
      <c r="A359" s="684" t="s">
        <v>219</v>
      </c>
      <c r="B359" s="685" t="s">
        <v>1842</v>
      </c>
      <c r="C359" s="686" t="s">
        <v>1871</v>
      </c>
      <c r="D359" s="686" t="s">
        <v>1848</v>
      </c>
      <c r="E359" s="687" t="s">
        <v>1872</v>
      </c>
      <c r="F359" s="688" t="s">
        <v>1873</v>
      </c>
      <c r="G359" s="689" t="s">
        <v>56</v>
      </c>
      <c r="H359" s="689" t="s">
        <v>775</v>
      </c>
      <c r="I359" s="689" t="s">
        <v>173</v>
      </c>
      <c r="J359" s="688" t="s">
        <v>1447</v>
      </c>
      <c r="K359" s="689" t="s">
        <v>684</v>
      </c>
      <c r="L359" s="689" t="s">
        <v>745</v>
      </c>
      <c r="M359" s="690" t="s">
        <v>1851</v>
      </c>
      <c r="N359" s="689" t="s">
        <v>1874</v>
      </c>
    </row>
    <row r="360" spans="1:14" ht="18.75">
      <c r="A360" s="684" t="s">
        <v>225</v>
      </c>
      <c r="B360" s="685" t="s">
        <v>1842</v>
      </c>
      <c r="C360" s="686" t="s">
        <v>1875</v>
      </c>
      <c r="D360" s="686" t="s">
        <v>1848</v>
      </c>
      <c r="E360" s="687" t="s">
        <v>1876</v>
      </c>
      <c r="F360" s="688" t="s">
        <v>1866</v>
      </c>
      <c r="G360" s="689" t="s">
        <v>56</v>
      </c>
      <c r="H360" s="689" t="s">
        <v>1070</v>
      </c>
      <c r="I360" s="689" t="s">
        <v>173</v>
      </c>
      <c r="J360" s="688" t="s">
        <v>544</v>
      </c>
      <c r="K360" s="689" t="s">
        <v>1877</v>
      </c>
      <c r="L360" s="689" t="s">
        <v>524</v>
      </c>
      <c r="M360" s="689" t="s">
        <v>1858</v>
      </c>
      <c r="N360" s="689" t="s">
        <v>1878</v>
      </c>
    </row>
    <row r="361" spans="1:14" ht="18.75">
      <c r="A361" s="684" t="s">
        <v>428</v>
      </c>
      <c r="B361" s="685" t="s">
        <v>1842</v>
      </c>
      <c r="C361" s="686" t="s">
        <v>1879</v>
      </c>
      <c r="D361" s="686" t="s">
        <v>1848</v>
      </c>
      <c r="E361" s="687" t="s">
        <v>1880</v>
      </c>
      <c r="F361" s="688" t="s">
        <v>1881</v>
      </c>
      <c r="G361" s="689" t="s">
        <v>56</v>
      </c>
      <c r="H361" s="689" t="s">
        <v>729</v>
      </c>
      <c r="I361" s="689" t="s">
        <v>173</v>
      </c>
      <c r="J361" s="688" t="s">
        <v>1447</v>
      </c>
      <c r="K361" s="689" t="s">
        <v>529</v>
      </c>
      <c r="L361" s="689" t="s">
        <v>529</v>
      </c>
      <c r="M361" s="690" t="s">
        <v>1851</v>
      </c>
      <c r="N361" s="689" t="s">
        <v>1882</v>
      </c>
    </row>
    <row r="362" spans="1:14" ht="18.75">
      <c r="A362" s="684" t="s">
        <v>429</v>
      </c>
      <c r="B362" s="685" t="s">
        <v>1842</v>
      </c>
      <c r="C362" s="686" t="s">
        <v>1883</v>
      </c>
      <c r="D362" s="686" t="s">
        <v>1848</v>
      </c>
      <c r="E362" s="687" t="s">
        <v>1884</v>
      </c>
      <c r="F362" s="688" t="s">
        <v>1885</v>
      </c>
      <c r="G362" s="689" t="s">
        <v>56</v>
      </c>
      <c r="H362" s="689" t="s">
        <v>750</v>
      </c>
      <c r="I362" s="689" t="s">
        <v>173</v>
      </c>
      <c r="J362" s="688" t="s">
        <v>1267</v>
      </c>
      <c r="K362" s="689" t="s">
        <v>1120</v>
      </c>
      <c r="L362" s="689" t="s">
        <v>745</v>
      </c>
      <c r="M362" s="689" t="s">
        <v>1858</v>
      </c>
      <c r="N362" s="689" t="s">
        <v>1886</v>
      </c>
    </row>
    <row r="363" spans="1:14" ht="18.75">
      <c r="A363" s="684" t="s">
        <v>430</v>
      </c>
      <c r="B363" s="685" t="s">
        <v>1842</v>
      </c>
      <c r="C363" s="686" t="s">
        <v>1887</v>
      </c>
      <c r="D363" s="686" t="s">
        <v>1848</v>
      </c>
      <c r="E363" s="687" t="s">
        <v>1888</v>
      </c>
      <c r="F363" s="688" t="s">
        <v>1850</v>
      </c>
      <c r="G363" s="689" t="s">
        <v>56</v>
      </c>
      <c r="H363" s="689" t="s">
        <v>801</v>
      </c>
      <c r="I363" s="689" t="s">
        <v>173</v>
      </c>
      <c r="J363" s="688" t="s">
        <v>1889</v>
      </c>
      <c r="K363" s="689" t="s">
        <v>1890</v>
      </c>
      <c r="L363" s="689" t="s">
        <v>971</v>
      </c>
      <c r="M363" s="690" t="s">
        <v>1851</v>
      </c>
      <c r="N363" s="689" t="s">
        <v>1891</v>
      </c>
    </row>
    <row r="364" spans="1:14" ht="18.75">
      <c r="A364" s="684" t="s">
        <v>431</v>
      </c>
      <c r="B364" s="685" t="s">
        <v>1842</v>
      </c>
      <c r="C364" s="686" t="s">
        <v>1892</v>
      </c>
      <c r="D364" s="686" t="s">
        <v>1848</v>
      </c>
      <c r="E364" s="687" t="s">
        <v>1893</v>
      </c>
      <c r="F364" s="689" t="s">
        <v>1119</v>
      </c>
      <c r="G364" s="689" t="s">
        <v>56</v>
      </c>
      <c r="H364" s="689" t="s">
        <v>729</v>
      </c>
      <c r="I364" s="689" t="s">
        <v>173</v>
      </c>
      <c r="J364" s="686" t="s">
        <v>1894</v>
      </c>
      <c r="K364" s="689" t="s">
        <v>1115</v>
      </c>
      <c r="L364" s="689" t="s">
        <v>878</v>
      </c>
      <c r="M364" s="690" t="s">
        <v>1851</v>
      </c>
      <c r="N364" s="689" t="s">
        <v>1895</v>
      </c>
    </row>
    <row r="365" spans="1:14" ht="18.75">
      <c r="A365" s="684" t="s">
        <v>432</v>
      </c>
      <c r="B365" s="685" t="s">
        <v>1842</v>
      </c>
      <c r="C365" s="686" t="s">
        <v>1896</v>
      </c>
      <c r="D365" s="686" t="s">
        <v>1848</v>
      </c>
      <c r="E365" s="687" t="s">
        <v>1897</v>
      </c>
      <c r="F365" s="688" t="s">
        <v>213</v>
      </c>
      <c r="G365" s="689" t="s">
        <v>56</v>
      </c>
      <c r="H365" s="689" t="s">
        <v>801</v>
      </c>
      <c r="I365" s="689" t="s">
        <v>173</v>
      </c>
      <c r="J365" s="688" t="s">
        <v>1898</v>
      </c>
      <c r="K365" s="689" t="s">
        <v>1899</v>
      </c>
      <c r="L365" s="689" t="s">
        <v>1900</v>
      </c>
      <c r="M365" s="690" t="s">
        <v>1851</v>
      </c>
      <c r="N365" s="689" t="s">
        <v>1901</v>
      </c>
    </row>
    <row r="366" spans="1:14" ht="18.75">
      <c r="A366" s="684" t="s">
        <v>433</v>
      </c>
      <c r="B366" s="685" t="s">
        <v>1842</v>
      </c>
      <c r="C366" s="686" t="s">
        <v>1902</v>
      </c>
      <c r="D366" s="686" t="s">
        <v>1848</v>
      </c>
      <c r="E366" s="687" t="s">
        <v>1903</v>
      </c>
      <c r="F366" s="688" t="s">
        <v>869</v>
      </c>
      <c r="G366" s="689" t="s">
        <v>56</v>
      </c>
      <c r="H366" s="689" t="s">
        <v>1082</v>
      </c>
      <c r="I366" s="689" t="s">
        <v>173</v>
      </c>
      <c r="J366" s="688" t="s">
        <v>544</v>
      </c>
      <c r="K366" s="689" t="s">
        <v>1643</v>
      </c>
      <c r="L366" s="689" t="s">
        <v>524</v>
      </c>
      <c r="M366" s="689" t="s">
        <v>1858</v>
      </c>
      <c r="N366" s="689" t="s">
        <v>1904</v>
      </c>
    </row>
    <row r="367" spans="1:14" ht="18.75">
      <c r="A367" s="684" t="s">
        <v>434</v>
      </c>
      <c r="B367" s="685" t="s">
        <v>1842</v>
      </c>
      <c r="C367" s="686" t="s">
        <v>1905</v>
      </c>
      <c r="D367" s="686" t="s">
        <v>1848</v>
      </c>
      <c r="E367" s="687" t="s">
        <v>1906</v>
      </c>
      <c r="F367" s="688" t="s">
        <v>1119</v>
      </c>
      <c r="G367" s="689" t="s">
        <v>56</v>
      </c>
      <c r="H367" s="689" t="s">
        <v>729</v>
      </c>
      <c r="I367" s="689" t="s">
        <v>173</v>
      </c>
      <c r="J367" s="688" t="s">
        <v>1907</v>
      </c>
      <c r="K367" s="689" t="s">
        <v>1078</v>
      </c>
      <c r="L367" s="689" t="s">
        <v>545</v>
      </c>
      <c r="M367" s="689" t="s">
        <v>1858</v>
      </c>
      <c r="N367" s="689" t="s">
        <v>1908</v>
      </c>
    </row>
    <row r="368" spans="1:14" ht="18.75">
      <c r="A368" s="684" t="s">
        <v>435</v>
      </c>
      <c r="B368" s="685" t="s">
        <v>1842</v>
      </c>
      <c r="C368" s="686" t="s">
        <v>1909</v>
      </c>
      <c r="D368" s="686" t="s">
        <v>1848</v>
      </c>
      <c r="E368" s="687" t="s">
        <v>1910</v>
      </c>
      <c r="F368" s="688" t="s">
        <v>869</v>
      </c>
      <c r="G368" s="689" t="s">
        <v>56</v>
      </c>
      <c r="H368" s="689" t="s">
        <v>1911</v>
      </c>
      <c r="I368" s="689" t="s">
        <v>173</v>
      </c>
      <c r="J368" s="688" t="s">
        <v>1912</v>
      </c>
      <c r="K368" s="689" t="s">
        <v>529</v>
      </c>
      <c r="L368" s="689" t="s">
        <v>529</v>
      </c>
      <c r="M368" s="690" t="s">
        <v>1851</v>
      </c>
      <c r="N368" s="689" t="s">
        <v>1913</v>
      </c>
    </row>
    <row r="369" spans="1:14" ht="18.75">
      <c r="A369" s="684" t="s">
        <v>436</v>
      </c>
      <c r="B369" s="685" t="s">
        <v>1842</v>
      </c>
      <c r="C369" s="686" t="s">
        <v>1914</v>
      </c>
      <c r="D369" s="686" t="s">
        <v>1848</v>
      </c>
      <c r="E369" s="687" t="s">
        <v>1915</v>
      </c>
      <c r="F369" s="688" t="s">
        <v>1916</v>
      </c>
      <c r="G369" s="689" t="s">
        <v>56</v>
      </c>
      <c r="H369" s="689" t="s">
        <v>181</v>
      </c>
      <c r="I369" s="689" t="s">
        <v>75</v>
      </c>
      <c r="J369" s="688" t="s">
        <v>1894</v>
      </c>
      <c r="K369" s="689" t="s">
        <v>1115</v>
      </c>
      <c r="L369" s="689" t="s">
        <v>878</v>
      </c>
      <c r="M369" s="690" t="s">
        <v>1851</v>
      </c>
      <c r="N369" s="689" t="s">
        <v>1917</v>
      </c>
    </row>
    <row r="370" spans="1:14" ht="18.75">
      <c r="A370" s="684" t="s">
        <v>437</v>
      </c>
      <c r="B370" s="685" t="s">
        <v>1842</v>
      </c>
      <c r="C370" s="686" t="s">
        <v>1918</v>
      </c>
      <c r="D370" s="686" t="s">
        <v>1848</v>
      </c>
      <c r="E370" s="687" t="s">
        <v>1919</v>
      </c>
      <c r="F370" s="688" t="s">
        <v>1920</v>
      </c>
      <c r="G370" s="689" t="s">
        <v>56</v>
      </c>
      <c r="H370" s="689" t="s">
        <v>782</v>
      </c>
      <c r="I370" s="689" t="s">
        <v>173</v>
      </c>
      <c r="J370" s="688" t="s">
        <v>1447</v>
      </c>
      <c r="K370" s="689" t="s">
        <v>1899</v>
      </c>
      <c r="L370" s="689" t="s">
        <v>1899</v>
      </c>
      <c r="M370" s="690" t="s">
        <v>1851</v>
      </c>
      <c r="N370" s="689" t="s">
        <v>1921</v>
      </c>
    </row>
    <row r="371" spans="1:14" ht="18.75">
      <c r="A371" s="684" t="s">
        <v>438</v>
      </c>
      <c r="B371" s="685" t="s">
        <v>1842</v>
      </c>
      <c r="C371" s="686" t="s">
        <v>1922</v>
      </c>
      <c r="D371" s="686" t="s">
        <v>1848</v>
      </c>
      <c r="E371" s="687" t="s">
        <v>1923</v>
      </c>
      <c r="F371" s="688" t="s">
        <v>1866</v>
      </c>
      <c r="G371" s="689" t="s">
        <v>56</v>
      </c>
      <c r="H371" s="689" t="s">
        <v>181</v>
      </c>
      <c r="I371" s="689" t="s">
        <v>173</v>
      </c>
      <c r="J371" s="688" t="s">
        <v>1447</v>
      </c>
      <c r="K371" s="689" t="s">
        <v>1643</v>
      </c>
      <c r="L371" s="689" t="s">
        <v>1643</v>
      </c>
      <c r="M371" s="690" t="s">
        <v>1851</v>
      </c>
      <c r="N371" s="689" t="s">
        <v>1924</v>
      </c>
    </row>
    <row r="372" spans="1:14" ht="18.75">
      <c r="A372" s="684" t="s">
        <v>439</v>
      </c>
      <c r="B372" s="685" t="s">
        <v>1842</v>
      </c>
      <c r="C372" s="686" t="s">
        <v>1925</v>
      </c>
      <c r="D372" s="686" t="s">
        <v>1848</v>
      </c>
      <c r="E372" s="687" t="s">
        <v>1926</v>
      </c>
      <c r="F372" s="688" t="s">
        <v>792</v>
      </c>
      <c r="G372" s="689" t="s">
        <v>56</v>
      </c>
      <c r="H372" s="689" t="s">
        <v>1343</v>
      </c>
      <c r="I372" s="689" t="s">
        <v>173</v>
      </c>
      <c r="J372" s="688" t="s">
        <v>1447</v>
      </c>
      <c r="K372" s="689" t="s">
        <v>632</v>
      </c>
      <c r="L372" s="689" t="s">
        <v>523</v>
      </c>
      <c r="M372" s="689" t="s">
        <v>1858</v>
      </c>
      <c r="N372" s="689" t="s">
        <v>1927</v>
      </c>
    </row>
    <row r="373" spans="1:14" ht="18.75">
      <c r="A373" s="684" t="s">
        <v>440</v>
      </c>
      <c r="B373" s="685" t="s">
        <v>1842</v>
      </c>
      <c r="C373" s="691" t="s">
        <v>1928</v>
      </c>
      <c r="D373" s="691" t="s">
        <v>1929</v>
      </c>
      <c r="E373" s="692" t="s">
        <v>1930</v>
      </c>
      <c r="F373" s="693" t="s">
        <v>869</v>
      </c>
      <c r="G373" s="689" t="s">
        <v>56</v>
      </c>
      <c r="H373" s="694" t="s">
        <v>1862</v>
      </c>
      <c r="I373" s="689" t="s">
        <v>173</v>
      </c>
      <c r="J373" s="688" t="s">
        <v>1447</v>
      </c>
      <c r="K373" s="693" t="s">
        <v>545</v>
      </c>
      <c r="L373" s="693" t="s">
        <v>545</v>
      </c>
      <c r="M373" s="690" t="s">
        <v>1851</v>
      </c>
      <c r="N373" s="693" t="s">
        <v>1931</v>
      </c>
    </row>
    <row r="374" spans="1:14" ht="18.75">
      <c r="A374" s="684" t="s">
        <v>441</v>
      </c>
      <c r="B374" s="685" t="s">
        <v>1842</v>
      </c>
      <c r="C374" s="691" t="s">
        <v>1932</v>
      </c>
      <c r="D374" s="691" t="s">
        <v>1929</v>
      </c>
      <c r="E374" s="692" t="s">
        <v>1933</v>
      </c>
      <c r="F374" s="693" t="s">
        <v>869</v>
      </c>
      <c r="G374" s="689" t="s">
        <v>56</v>
      </c>
      <c r="H374" s="694" t="s">
        <v>1862</v>
      </c>
      <c r="I374" s="689" t="s">
        <v>173</v>
      </c>
      <c r="J374" s="688" t="s">
        <v>1447</v>
      </c>
      <c r="K374" s="693" t="s">
        <v>700</v>
      </c>
      <c r="L374" s="693" t="s">
        <v>197</v>
      </c>
      <c r="M374" s="690" t="s">
        <v>1851</v>
      </c>
      <c r="N374" s="693" t="s">
        <v>1934</v>
      </c>
    </row>
    <row r="375" spans="1:14" ht="18.75">
      <c r="A375" s="684" t="s">
        <v>442</v>
      </c>
      <c r="B375" s="685" t="s">
        <v>1842</v>
      </c>
      <c r="C375" s="691" t="s">
        <v>1935</v>
      </c>
      <c r="D375" s="691" t="s">
        <v>1929</v>
      </c>
      <c r="E375" s="692" t="s">
        <v>1936</v>
      </c>
      <c r="F375" s="693" t="s">
        <v>869</v>
      </c>
      <c r="G375" s="689" t="s">
        <v>56</v>
      </c>
      <c r="H375" s="694" t="s">
        <v>1862</v>
      </c>
      <c r="I375" s="689" t="s">
        <v>173</v>
      </c>
      <c r="J375" s="693" t="s">
        <v>1937</v>
      </c>
      <c r="K375" s="693" t="s">
        <v>529</v>
      </c>
      <c r="L375" s="693" t="s">
        <v>529</v>
      </c>
      <c r="M375" s="690" t="s">
        <v>1851</v>
      </c>
      <c r="N375" s="693" t="s">
        <v>1938</v>
      </c>
    </row>
    <row r="376" spans="1:14" ht="18.75">
      <c r="A376" s="684" t="s">
        <v>443</v>
      </c>
      <c r="B376" s="685" t="s">
        <v>1842</v>
      </c>
      <c r="C376" s="691" t="s">
        <v>1939</v>
      </c>
      <c r="D376" s="691" t="s">
        <v>1929</v>
      </c>
      <c r="E376" s="692" t="s">
        <v>1940</v>
      </c>
      <c r="F376" s="693" t="s">
        <v>1916</v>
      </c>
      <c r="G376" s="689" t="s">
        <v>56</v>
      </c>
      <c r="H376" s="694" t="s">
        <v>801</v>
      </c>
      <c r="I376" s="689" t="s">
        <v>173</v>
      </c>
      <c r="J376" s="688" t="s">
        <v>1447</v>
      </c>
      <c r="K376" s="693" t="s">
        <v>1941</v>
      </c>
      <c r="L376" s="693" t="s">
        <v>632</v>
      </c>
      <c r="M376" s="689" t="s">
        <v>1858</v>
      </c>
      <c r="N376" s="693" t="s">
        <v>1942</v>
      </c>
    </row>
    <row r="377" spans="1:14" ht="18.75">
      <c r="A377" s="684" t="s">
        <v>444</v>
      </c>
      <c r="B377" s="685" t="s">
        <v>1842</v>
      </c>
      <c r="C377" s="691" t="s">
        <v>1943</v>
      </c>
      <c r="D377" s="691" t="s">
        <v>1055</v>
      </c>
      <c r="E377" s="692" t="s">
        <v>1944</v>
      </c>
      <c r="F377" s="693" t="s">
        <v>1881</v>
      </c>
      <c r="G377" s="689" t="s">
        <v>56</v>
      </c>
      <c r="H377" s="694" t="s">
        <v>729</v>
      </c>
      <c r="I377" s="689" t="s">
        <v>173</v>
      </c>
      <c r="J377" s="688" t="s">
        <v>1447</v>
      </c>
      <c r="K377" s="693" t="s">
        <v>533</v>
      </c>
      <c r="L377" s="693" t="s">
        <v>206</v>
      </c>
      <c r="M377" s="689" t="s">
        <v>1858</v>
      </c>
      <c r="N377" s="693" t="s">
        <v>1945</v>
      </c>
    </row>
    <row r="378" spans="1:14" ht="18.75">
      <c r="A378" s="684" t="s">
        <v>445</v>
      </c>
      <c r="B378" s="685" t="s">
        <v>1842</v>
      </c>
      <c r="C378" s="691" t="s">
        <v>1946</v>
      </c>
      <c r="D378" s="691" t="s">
        <v>1929</v>
      </c>
      <c r="E378" s="695" t="s">
        <v>1947</v>
      </c>
      <c r="F378" s="691" t="s">
        <v>1119</v>
      </c>
      <c r="G378" s="689" t="s">
        <v>56</v>
      </c>
      <c r="H378" s="696" t="s">
        <v>204</v>
      </c>
      <c r="I378" s="689" t="s">
        <v>173</v>
      </c>
      <c r="J378" s="688" t="s">
        <v>1447</v>
      </c>
      <c r="K378" s="691" t="s">
        <v>694</v>
      </c>
      <c r="L378" s="691" t="s">
        <v>1948</v>
      </c>
      <c r="M378" s="690" t="s">
        <v>1851</v>
      </c>
      <c r="N378" s="691" t="s">
        <v>1949</v>
      </c>
    </row>
    <row r="379" spans="1:14" ht="18.75">
      <c r="A379" s="684" t="s">
        <v>446</v>
      </c>
      <c r="B379" s="685" t="s">
        <v>1842</v>
      </c>
      <c r="C379" s="697" t="s">
        <v>1950</v>
      </c>
      <c r="D379" s="691" t="s">
        <v>1929</v>
      </c>
      <c r="E379" s="695" t="s">
        <v>1951</v>
      </c>
      <c r="F379" s="691" t="s">
        <v>869</v>
      </c>
      <c r="G379" s="689" t="s">
        <v>56</v>
      </c>
      <c r="H379" s="696" t="s">
        <v>189</v>
      </c>
      <c r="I379" s="689" t="s">
        <v>173</v>
      </c>
      <c r="J379" s="688" t="s">
        <v>1912</v>
      </c>
      <c r="K379" s="691" t="s">
        <v>524</v>
      </c>
      <c r="L379" s="691" t="s">
        <v>524</v>
      </c>
      <c r="M379" s="690" t="s">
        <v>1851</v>
      </c>
      <c r="N379" s="691" t="s">
        <v>1952</v>
      </c>
    </row>
    <row r="380" spans="1:14" ht="18.75">
      <c r="A380" s="684" t="s">
        <v>447</v>
      </c>
      <c r="B380" s="685" t="s">
        <v>1842</v>
      </c>
      <c r="C380" s="697" t="s">
        <v>1953</v>
      </c>
      <c r="D380" s="691" t="s">
        <v>1055</v>
      </c>
      <c r="E380" s="695" t="s">
        <v>1954</v>
      </c>
      <c r="F380" s="691" t="s">
        <v>1873</v>
      </c>
      <c r="G380" s="689" t="s">
        <v>56</v>
      </c>
      <c r="H380" s="696" t="s">
        <v>729</v>
      </c>
      <c r="I380" s="689" t="s">
        <v>173</v>
      </c>
      <c r="J380" s="688" t="s">
        <v>1955</v>
      </c>
      <c r="K380" s="691" t="s">
        <v>533</v>
      </c>
      <c r="L380" s="691" t="s">
        <v>206</v>
      </c>
      <c r="M380" s="689" t="s">
        <v>1858</v>
      </c>
      <c r="N380" s="691" t="s">
        <v>1956</v>
      </c>
    </row>
    <row r="381" spans="1:14" ht="18.75">
      <c r="A381" s="684" t="s">
        <v>448</v>
      </c>
      <c r="B381" s="685" t="s">
        <v>1842</v>
      </c>
      <c r="C381" s="697" t="s">
        <v>1957</v>
      </c>
      <c r="D381" s="691" t="s">
        <v>1055</v>
      </c>
      <c r="E381" s="695" t="s">
        <v>1958</v>
      </c>
      <c r="F381" s="691" t="s">
        <v>869</v>
      </c>
      <c r="G381" s="689" t="s">
        <v>56</v>
      </c>
      <c r="H381" s="696" t="s">
        <v>1862</v>
      </c>
      <c r="I381" s="689" t="s">
        <v>173</v>
      </c>
      <c r="J381" s="688" t="s">
        <v>1447</v>
      </c>
      <c r="K381" s="691" t="s">
        <v>684</v>
      </c>
      <c r="L381" s="691" t="s">
        <v>206</v>
      </c>
      <c r="M381" s="689" t="s">
        <v>1858</v>
      </c>
      <c r="N381" s="691" t="s">
        <v>1959</v>
      </c>
    </row>
    <row r="382" spans="1:14" ht="18.75">
      <c r="A382" s="684" t="s">
        <v>449</v>
      </c>
      <c r="B382" s="685" t="s">
        <v>1842</v>
      </c>
      <c r="C382" s="697" t="s">
        <v>1960</v>
      </c>
      <c r="D382" s="691" t="s">
        <v>1929</v>
      </c>
      <c r="E382" s="695" t="s">
        <v>1961</v>
      </c>
      <c r="F382" s="691" t="s">
        <v>1119</v>
      </c>
      <c r="G382" s="689" t="s">
        <v>56</v>
      </c>
      <c r="H382" s="696" t="s">
        <v>782</v>
      </c>
      <c r="I382" s="689" t="s">
        <v>173</v>
      </c>
      <c r="J382" s="688" t="s">
        <v>1447</v>
      </c>
      <c r="K382" s="691" t="s">
        <v>545</v>
      </c>
      <c r="L382" s="691" t="s">
        <v>1962</v>
      </c>
      <c r="M382" s="690" t="s">
        <v>1851</v>
      </c>
      <c r="N382" s="691" t="s">
        <v>1963</v>
      </c>
    </row>
    <row r="383" spans="1:14" ht="18.75">
      <c r="A383" s="684" t="s">
        <v>450</v>
      </c>
      <c r="B383" s="685" t="s">
        <v>1842</v>
      </c>
      <c r="C383" s="697" t="s">
        <v>1964</v>
      </c>
      <c r="D383" s="691" t="s">
        <v>1929</v>
      </c>
      <c r="E383" s="695" t="s">
        <v>1965</v>
      </c>
      <c r="F383" s="691" t="s">
        <v>1916</v>
      </c>
      <c r="G383" s="689" t="s">
        <v>56</v>
      </c>
      <c r="H383" s="696" t="s">
        <v>801</v>
      </c>
      <c r="I383" s="689" t="s">
        <v>173</v>
      </c>
      <c r="J383" s="688" t="s">
        <v>1447</v>
      </c>
      <c r="K383" s="691" t="s">
        <v>934</v>
      </c>
      <c r="L383" s="691" t="s">
        <v>1966</v>
      </c>
      <c r="M383" s="689" t="s">
        <v>1858</v>
      </c>
      <c r="N383" s="691" t="s">
        <v>1967</v>
      </c>
    </row>
    <row r="384" spans="1:14" ht="18.75">
      <c r="A384" s="684" t="s">
        <v>451</v>
      </c>
      <c r="B384" s="685" t="s">
        <v>1842</v>
      </c>
      <c r="C384" s="697" t="s">
        <v>1968</v>
      </c>
      <c r="D384" s="691" t="s">
        <v>1929</v>
      </c>
      <c r="E384" s="695" t="s">
        <v>1969</v>
      </c>
      <c r="F384" s="691" t="s">
        <v>1881</v>
      </c>
      <c r="G384" s="689" t="s">
        <v>56</v>
      </c>
      <c r="H384" s="696" t="s">
        <v>181</v>
      </c>
      <c r="I384" s="689" t="s">
        <v>173</v>
      </c>
      <c r="J384" s="688" t="s">
        <v>1447</v>
      </c>
      <c r="K384" s="691" t="s">
        <v>1970</v>
      </c>
      <c r="L384" s="691" t="s">
        <v>1971</v>
      </c>
      <c r="M384" s="690" t="s">
        <v>1851</v>
      </c>
      <c r="N384" s="691" t="s">
        <v>1972</v>
      </c>
    </row>
    <row r="385" spans="1:14" ht="18.75">
      <c r="A385" s="684" t="s">
        <v>615</v>
      </c>
      <c r="B385" s="685" t="s">
        <v>1842</v>
      </c>
      <c r="C385" s="697" t="s">
        <v>1973</v>
      </c>
      <c r="D385" s="691" t="s">
        <v>1929</v>
      </c>
      <c r="E385" s="695" t="s">
        <v>1974</v>
      </c>
      <c r="F385" s="691" t="s">
        <v>1119</v>
      </c>
      <c r="G385" s="689" t="s">
        <v>56</v>
      </c>
      <c r="H385" s="696" t="s">
        <v>729</v>
      </c>
      <c r="I385" s="689" t="s">
        <v>173</v>
      </c>
      <c r="J385" s="688" t="s">
        <v>1447</v>
      </c>
      <c r="K385" s="691" t="s">
        <v>830</v>
      </c>
      <c r="L385" s="691" t="s">
        <v>1948</v>
      </c>
      <c r="M385" s="690" t="s">
        <v>1851</v>
      </c>
      <c r="N385" s="691" t="s">
        <v>1975</v>
      </c>
    </row>
    <row r="386" spans="1:14" ht="18.75">
      <c r="A386" s="684" t="s">
        <v>617</v>
      </c>
      <c r="B386" s="685" t="s">
        <v>1842</v>
      </c>
      <c r="C386" s="697" t="s">
        <v>1976</v>
      </c>
      <c r="D386" s="691" t="s">
        <v>1929</v>
      </c>
      <c r="E386" s="695" t="s">
        <v>1977</v>
      </c>
      <c r="F386" s="691" t="s">
        <v>1881</v>
      </c>
      <c r="G386" s="689" t="s">
        <v>56</v>
      </c>
      <c r="H386" s="696" t="s">
        <v>801</v>
      </c>
      <c r="I386" s="689" t="s">
        <v>173</v>
      </c>
      <c r="J386" s="688" t="s">
        <v>598</v>
      </c>
      <c r="K386" s="691" t="s">
        <v>529</v>
      </c>
      <c r="L386" s="691" t="s">
        <v>1978</v>
      </c>
      <c r="M386" s="690" t="s">
        <v>1851</v>
      </c>
      <c r="N386" s="691" t="s">
        <v>1979</v>
      </c>
    </row>
    <row r="387" spans="1:14" ht="18.75">
      <c r="A387" s="684" t="s">
        <v>619</v>
      </c>
      <c r="B387" s="691" t="s">
        <v>1980</v>
      </c>
      <c r="C387" s="698" t="s">
        <v>1981</v>
      </c>
      <c r="D387" s="691" t="s">
        <v>16</v>
      </c>
      <c r="E387" s="699" t="s">
        <v>1982</v>
      </c>
      <c r="F387" s="700">
        <v>53</v>
      </c>
      <c r="G387" s="693" t="s">
        <v>56</v>
      </c>
      <c r="H387" s="693">
        <v>15</v>
      </c>
      <c r="I387" s="691" t="s">
        <v>543</v>
      </c>
      <c r="J387" s="693" t="s">
        <v>1393</v>
      </c>
      <c r="K387" s="701" t="s">
        <v>543</v>
      </c>
      <c r="L387" s="693" t="s">
        <v>136</v>
      </c>
      <c r="M387" s="693" t="s">
        <v>136</v>
      </c>
      <c r="N387" s="693">
        <v>813885663</v>
      </c>
    </row>
    <row r="388" spans="1:14" ht="18.75">
      <c r="A388" s="684" t="s">
        <v>622</v>
      </c>
      <c r="B388" s="691" t="s">
        <v>1980</v>
      </c>
      <c r="C388" s="697" t="s">
        <v>1983</v>
      </c>
      <c r="D388" s="691" t="s">
        <v>18</v>
      </c>
      <c r="E388" s="699" t="s">
        <v>1984</v>
      </c>
      <c r="F388" s="700">
        <v>34</v>
      </c>
      <c r="G388" s="693" t="s">
        <v>56</v>
      </c>
      <c r="H388" s="693">
        <v>9</v>
      </c>
      <c r="I388" s="691" t="s">
        <v>1985</v>
      </c>
      <c r="J388" s="693" t="s">
        <v>1054</v>
      </c>
      <c r="K388" s="701" t="s">
        <v>1985</v>
      </c>
      <c r="L388" s="693" t="s">
        <v>136</v>
      </c>
      <c r="M388" s="693" t="s">
        <v>136</v>
      </c>
      <c r="N388" s="693">
        <v>808643040</v>
      </c>
    </row>
    <row r="389" spans="1:14" ht="18.75">
      <c r="A389" s="684" t="s">
        <v>626</v>
      </c>
      <c r="B389" s="691" t="s">
        <v>1980</v>
      </c>
      <c r="C389" s="698" t="s">
        <v>310</v>
      </c>
      <c r="D389" s="691" t="s">
        <v>17</v>
      </c>
      <c r="E389" s="702" t="s">
        <v>1986</v>
      </c>
      <c r="F389" s="700">
        <v>31</v>
      </c>
      <c r="G389" s="693" t="s">
        <v>56</v>
      </c>
      <c r="H389" s="693">
        <v>2</v>
      </c>
      <c r="I389" s="691" t="s">
        <v>1987</v>
      </c>
      <c r="J389" s="693" t="s">
        <v>544</v>
      </c>
      <c r="K389" s="693" t="s">
        <v>562</v>
      </c>
      <c r="L389" s="693" t="s">
        <v>136</v>
      </c>
      <c r="M389" s="693" t="s">
        <v>136</v>
      </c>
      <c r="N389" s="693">
        <v>894627703</v>
      </c>
    </row>
    <row r="390" spans="1:14" ht="18.75">
      <c r="A390" s="684" t="s">
        <v>629</v>
      </c>
      <c r="B390" s="703" t="s">
        <v>1980</v>
      </c>
      <c r="C390" s="698" t="s">
        <v>1988</v>
      </c>
      <c r="D390" s="691" t="s">
        <v>1392</v>
      </c>
      <c r="E390" s="702" t="s">
        <v>1989</v>
      </c>
      <c r="F390" s="700">
        <v>29</v>
      </c>
      <c r="G390" s="693" t="s">
        <v>56</v>
      </c>
      <c r="H390" s="693">
        <v>3</v>
      </c>
      <c r="I390" s="691" t="s">
        <v>1449</v>
      </c>
      <c r="J390" s="693" t="s">
        <v>1054</v>
      </c>
      <c r="K390" s="691" t="s">
        <v>206</v>
      </c>
      <c r="L390" s="691" t="s">
        <v>206</v>
      </c>
      <c r="M390" s="693"/>
      <c r="N390" s="693">
        <v>884888498</v>
      </c>
    </row>
    <row r="391" spans="1:14" ht="18.75">
      <c r="A391" s="684" t="s">
        <v>633</v>
      </c>
      <c r="B391" s="703" t="s">
        <v>1980</v>
      </c>
      <c r="C391" s="698" t="s">
        <v>1990</v>
      </c>
      <c r="D391" s="691" t="s">
        <v>1392</v>
      </c>
      <c r="E391" s="702" t="s">
        <v>1991</v>
      </c>
      <c r="F391" s="700">
        <v>29</v>
      </c>
      <c r="G391" s="693" t="s">
        <v>56</v>
      </c>
      <c r="H391" s="693">
        <v>2</v>
      </c>
      <c r="I391" s="691" t="s">
        <v>1449</v>
      </c>
      <c r="J391" s="693" t="s">
        <v>1054</v>
      </c>
      <c r="K391" s="691" t="s">
        <v>206</v>
      </c>
      <c r="L391" s="691" t="s">
        <v>206</v>
      </c>
      <c r="M391" s="693"/>
      <c r="N391" s="693">
        <v>847482591</v>
      </c>
    </row>
    <row r="392" spans="1:14" ht="18.75">
      <c r="A392" s="684" t="s">
        <v>638</v>
      </c>
      <c r="B392" s="703" t="s">
        <v>1980</v>
      </c>
      <c r="C392" s="698" t="s">
        <v>1992</v>
      </c>
      <c r="D392" s="691" t="s">
        <v>1392</v>
      </c>
      <c r="E392" s="699" t="s">
        <v>1993</v>
      </c>
      <c r="F392" s="700">
        <v>32</v>
      </c>
      <c r="G392" s="693" t="s">
        <v>56</v>
      </c>
      <c r="H392" s="693">
        <v>5</v>
      </c>
      <c r="I392" s="691" t="s">
        <v>1449</v>
      </c>
      <c r="J392" s="693" t="s">
        <v>1054</v>
      </c>
      <c r="K392" s="691" t="s">
        <v>206</v>
      </c>
      <c r="L392" s="691" t="s">
        <v>206</v>
      </c>
      <c r="M392" s="693"/>
      <c r="N392" s="693"/>
    </row>
    <row r="393" spans="1:14" ht="18.75">
      <c r="A393" s="684" t="s">
        <v>640</v>
      </c>
      <c r="B393" s="703" t="s">
        <v>1980</v>
      </c>
      <c r="C393" s="698" t="s">
        <v>1994</v>
      </c>
      <c r="D393" s="691" t="s">
        <v>1068</v>
      </c>
      <c r="E393" s="702" t="s">
        <v>1993</v>
      </c>
      <c r="F393" s="700">
        <v>25</v>
      </c>
      <c r="G393" s="693" t="s">
        <v>56</v>
      </c>
      <c r="H393" s="693">
        <v>2</v>
      </c>
      <c r="I393" s="691" t="s">
        <v>1987</v>
      </c>
      <c r="J393" s="693" t="s">
        <v>1393</v>
      </c>
      <c r="K393" s="693" t="s">
        <v>679</v>
      </c>
      <c r="L393" s="693" t="s">
        <v>118</v>
      </c>
      <c r="M393" s="693"/>
      <c r="N393" s="693">
        <v>805452303</v>
      </c>
    </row>
    <row r="394" spans="1:14" ht="18.75">
      <c r="A394" s="684" t="s">
        <v>644</v>
      </c>
      <c r="B394" s="703" t="s">
        <v>1980</v>
      </c>
      <c r="C394" s="698" t="s">
        <v>1995</v>
      </c>
      <c r="D394" s="691" t="s">
        <v>1068</v>
      </c>
      <c r="E394" s="702" t="s">
        <v>1996</v>
      </c>
      <c r="F394" s="700">
        <v>39</v>
      </c>
      <c r="G394" s="693" t="s">
        <v>56</v>
      </c>
      <c r="H394" s="693">
        <v>7</v>
      </c>
      <c r="I394" s="691" t="s">
        <v>1987</v>
      </c>
      <c r="J394" s="693" t="s">
        <v>1393</v>
      </c>
      <c r="K394" s="693" t="s">
        <v>562</v>
      </c>
      <c r="L394" s="693" t="s">
        <v>118</v>
      </c>
      <c r="M394" s="693"/>
      <c r="N394" s="693">
        <v>862874690</v>
      </c>
    </row>
    <row r="395" spans="1:14" ht="18.75">
      <c r="A395" s="684" t="s">
        <v>647</v>
      </c>
      <c r="B395" s="704" t="s">
        <v>298</v>
      </c>
      <c r="C395" s="705" t="s">
        <v>308</v>
      </c>
      <c r="D395" s="706" t="s">
        <v>16</v>
      </c>
      <c r="E395" s="693" t="s">
        <v>1997</v>
      </c>
      <c r="F395" s="693">
        <v>45</v>
      </c>
      <c r="G395" s="693" t="s">
        <v>56</v>
      </c>
      <c r="H395" s="693" t="s">
        <v>750</v>
      </c>
      <c r="I395" s="693" t="s">
        <v>74</v>
      </c>
      <c r="J395" s="693" t="s">
        <v>1251</v>
      </c>
      <c r="K395" s="693" t="s">
        <v>1998</v>
      </c>
      <c r="L395" s="693"/>
      <c r="M395" s="693" t="s">
        <v>479</v>
      </c>
      <c r="N395" s="693" t="s">
        <v>1999</v>
      </c>
    </row>
    <row r="396" spans="1:14" ht="18.75">
      <c r="A396" s="684" t="s">
        <v>649</v>
      </c>
      <c r="B396" s="704" t="s">
        <v>298</v>
      </c>
      <c r="C396" s="705" t="s">
        <v>2000</v>
      </c>
      <c r="D396" s="706" t="s">
        <v>2001</v>
      </c>
      <c r="E396" s="693" t="s">
        <v>2002</v>
      </c>
      <c r="F396" s="693">
        <v>36</v>
      </c>
      <c r="G396" s="693" t="s">
        <v>56</v>
      </c>
      <c r="H396" s="693" t="s">
        <v>2003</v>
      </c>
      <c r="I396" s="693" t="s">
        <v>173</v>
      </c>
      <c r="J396" s="693" t="s">
        <v>2004</v>
      </c>
      <c r="K396" s="693" t="s">
        <v>2005</v>
      </c>
      <c r="L396" s="693" t="s">
        <v>11</v>
      </c>
      <c r="M396" s="693" t="s">
        <v>479</v>
      </c>
      <c r="N396" s="693" t="s">
        <v>2006</v>
      </c>
    </row>
    <row r="397" spans="1:14" ht="18.75">
      <c r="A397" s="684" t="s">
        <v>652</v>
      </c>
      <c r="B397" s="704" t="s">
        <v>298</v>
      </c>
      <c r="C397" s="705" t="s">
        <v>2007</v>
      </c>
      <c r="D397" s="706" t="s">
        <v>2008</v>
      </c>
      <c r="E397" s="693" t="s">
        <v>2009</v>
      </c>
      <c r="F397" s="693">
        <v>32</v>
      </c>
      <c r="G397" s="693" t="s">
        <v>56</v>
      </c>
      <c r="H397" s="693" t="s">
        <v>801</v>
      </c>
      <c r="I397" s="693" t="s">
        <v>173</v>
      </c>
      <c r="J397" s="693" t="s">
        <v>1447</v>
      </c>
      <c r="K397" s="693" t="s">
        <v>206</v>
      </c>
      <c r="L397" s="693" t="s">
        <v>608</v>
      </c>
      <c r="M397" s="693" t="s">
        <v>479</v>
      </c>
      <c r="N397" s="693" t="s">
        <v>2010</v>
      </c>
    </row>
    <row r="398" spans="1:14" ht="18.75">
      <c r="A398" s="684" t="s">
        <v>656</v>
      </c>
      <c r="B398" s="704" t="s">
        <v>298</v>
      </c>
      <c r="C398" s="705" t="s">
        <v>2011</v>
      </c>
      <c r="D398" s="706" t="s">
        <v>2012</v>
      </c>
      <c r="E398" s="693" t="s">
        <v>2013</v>
      </c>
      <c r="F398" s="693">
        <v>33</v>
      </c>
      <c r="G398" s="693" t="s">
        <v>56</v>
      </c>
      <c r="H398" s="693" t="s">
        <v>723</v>
      </c>
      <c r="I398" s="693" t="s">
        <v>173</v>
      </c>
      <c r="J398" s="693" t="s">
        <v>1447</v>
      </c>
      <c r="K398" s="693" t="s">
        <v>2014</v>
      </c>
      <c r="L398" s="693" t="s">
        <v>608</v>
      </c>
      <c r="M398" s="693" t="s">
        <v>2015</v>
      </c>
      <c r="N398" s="693" t="s">
        <v>2016</v>
      </c>
    </row>
    <row r="399" spans="1:14" ht="18.75">
      <c r="A399" s="684" t="s">
        <v>661</v>
      </c>
      <c r="B399" s="704" t="s">
        <v>298</v>
      </c>
      <c r="C399" s="705" t="s">
        <v>2017</v>
      </c>
      <c r="D399" s="706" t="s">
        <v>2018</v>
      </c>
      <c r="E399" s="693" t="s">
        <v>2019</v>
      </c>
      <c r="F399" s="693">
        <v>33</v>
      </c>
      <c r="G399" s="693" t="s">
        <v>56</v>
      </c>
      <c r="H399" s="693" t="s">
        <v>204</v>
      </c>
      <c r="I399" s="693" t="s">
        <v>173</v>
      </c>
      <c r="J399" s="693" t="s">
        <v>1856</v>
      </c>
      <c r="K399" s="693" t="s">
        <v>1078</v>
      </c>
      <c r="L399" s="693" t="s">
        <v>608</v>
      </c>
      <c r="M399" s="693" t="s">
        <v>2015</v>
      </c>
      <c r="N399" s="693" t="s">
        <v>2020</v>
      </c>
    </row>
    <row r="400" spans="1:14" ht="18.75">
      <c r="A400" s="684" t="s">
        <v>666</v>
      </c>
      <c r="B400" s="704" t="s">
        <v>298</v>
      </c>
      <c r="C400" s="705" t="s">
        <v>2021</v>
      </c>
      <c r="D400" s="706" t="s">
        <v>2022</v>
      </c>
      <c r="E400" s="693" t="s">
        <v>2023</v>
      </c>
      <c r="F400" s="693">
        <v>36</v>
      </c>
      <c r="G400" s="693" t="s">
        <v>56</v>
      </c>
      <c r="H400" s="693" t="s">
        <v>723</v>
      </c>
      <c r="I400" s="693" t="s">
        <v>173</v>
      </c>
      <c r="J400" s="693" t="s">
        <v>1447</v>
      </c>
      <c r="K400" s="693" t="s">
        <v>841</v>
      </c>
      <c r="L400" s="693" t="s">
        <v>608</v>
      </c>
      <c r="M400" s="693" t="s">
        <v>2015</v>
      </c>
      <c r="N400" s="693" t="s">
        <v>2024</v>
      </c>
    </row>
    <row r="401" spans="1:14" ht="18.75">
      <c r="A401" s="684" t="s">
        <v>670</v>
      </c>
      <c r="B401" s="704" t="s">
        <v>298</v>
      </c>
      <c r="C401" s="705" t="s">
        <v>2025</v>
      </c>
      <c r="D401" s="706" t="s">
        <v>1075</v>
      </c>
      <c r="E401" s="693" t="s">
        <v>2026</v>
      </c>
      <c r="F401" s="693">
        <v>30</v>
      </c>
      <c r="G401" s="693" t="s">
        <v>56</v>
      </c>
      <c r="H401" s="693" t="s">
        <v>723</v>
      </c>
      <c r="I401" s="693" t="s">
        <v>173</v>
      </c>
      <c r="J401" s="693" t="s">
        <v>1447</v>
      </c>
      <c r="K401" s="693" t="s">
        <v>2027</v>
      </c>
      <c r="L401" s="693" t="s">
        <v>608</v>
      </c>
      <c r="M401" s="693" t="s">
        <v>2015</v>
      </c>
      <c r="N401" s="693" t="s">
        <v>2028</v>
      </c>
    </row>
    <row r="402" spans="1:14" ht="18.75">
      <c r="A402" s="684" t="s">
        <v>675</v>
      </c>
      <c r="B402" s="704" t="s">
        <v>298</v>
      </c>
      <c r="C402" s="705" t="s">
        <v>2029</v>
      </c>
      <c r="D402" s="706" t="s">
        <v>1075</v>
      </c>
      <c r="E402" s="693" t="s">
        <v>2030</v>
      </c>
      <c r="F402" s="693">
        <v>25</v>
      </c>
      <c r="G402" s="693" t="s">
        <v>56</v>
      </c>
      <c r="H402" s="693" t="s">
        <v>801</v>
      </c>
      <c r="I402" s="693" t="s">
        <v>173</v>
      </c>
      <c r="J402" s="693" t="s">
        <v>811</v>
      </c>
      <c r="K402" s="693" t="s">
        <v>2031</v>
      </c>
      <c r="L402" s="693" t="s">
        <v>11</v>
      </c>
      <c r="M402" s="693" t="s">
        <v>479</v>
      </c>
      <c r="N402" s="693" t="s">
        <v>2032</v>
      </c>
    </row>
    <row r="403" spans="1:14" ht="18.75">
      <c r="A403" s="684" t="s">
        <v>680</v>
      </c>
      <c r="B403" s="704" t="s">
        <v>298</v>
      </c>
      <c r="C403" s="705" t="s">
        <v>2033</v>
      </c>
      <c r="D403" s="706" t="s">
        <v>1075</v>
      </c>
      <c r="E403" s="693" t="s">
        <v>2034</v>
      </c>
      <c r="F403" s="693">
        <v>28</v>
      </c>
      <c r="G403" s="693" t="s">
        <v>56</v>
      </c>
      <c r="H403" s="693" t="s">
        <v>782</v>
      </c>
      <c r="I403" s="693" t="s">
        <v>173</v>
      </c>
      <c r="J403" s="693" t="s">
        <v>1447</v>
      </c>
      <c r="K403" s="693" t="s">
        <v>684</v>
      </c>
      <c r="L403" s="693" t="s">
        <v>745</v>
      </c>
      <c r="M403" s="693" t="s">
        <v>479</v>
      </c>
      <c r="N403" s="693" t="s">
        <v>2035</v>
      </c>
    </row>
    <row r="404" spans="1:14" ht="18.75">
      <c r="A404" s="684" t="s">
        <v>686</v>
      </c>
      <c r="B404" s="704" t="s">
        <v>298</v>
      </c>
      <c r="C404" s="705" t="s">
        <v>2036</v>
      </c>
      <c r="D404" s="706" t="s">
        <v>1075</v>
      </c>
      <c r="E404" s="693" t="s">
        <v>2037</v>
      </c>
      <c r="F404" s="693">
        <v>29</v>
      </c>
      <c r="G404" s="693" t="s">
        <v>56</v>
      </c>
      <c r="H404" s="693" t="s">
        <v>2038</v>
      </c>
      <c r="I404" s="693" t="s">
        <v>173</v>
      </c>
      <c r="J404" s="693" t="s">
        <v>1447</v>
      </c>
      <c r="K404" s="693" t="s">
        <v>2039</v>
      </c>
      <c r="L404" s="693" t="s">
        <v>608</v>
      </c>
      <c r="M404" s="693" t="s">
        <v>2015</v>
      </c>
      <c r="N404" s="693" t="s">
        <v>2040</v>
      </c>
    </row>
    <row r="405" spans="1:14" ht="18.75">
      <c r="A405" s="684" t="s">
        <v>689</v>
      </c>
      <c r="B405" s="704" t="s">
        <v>298</v>
      </c>
      <c r="C405" s="705" t="s">
        <v>2041</v>
      </c>
      <c r="D405" s="706" t="s">
        <v>1075</v>
      </c>
      <c r="E405" s="693" t="s">
        <v>2042</v>
      </c>
      <c r="F405" s="693">
        <v>31</v>
      </c>
      <c r="G405" s="693" t="s">
        <v>56</v>
      </c>
      <c r="H405" s="693" t="s">
        <v>801</v>
      </c>
      <c r="I405" s="693" t="s">
        <v>173</v>
      </c>
      <c r="J405" s="693" t="s">
        <v>2043</v>
      </c>
      <c r="K405" s="693" t="s">
        <v>700</v>
      </c>
      <c r="L405" s="693" t="s">
        <v>608</v>
      </c>
      <c r="M405" s="693" t="s">
        <v>479</v>
      </c>
      <c r="N405" s="693" t="s">
        <v>2044</v>
      </c>
    </row>
    <row r="406" spans="1:14" ht="18.75">
      <c r="A406" s="684" t="s">
        <v>695</v>
      </c>
      <c r="B406" s="704" t="s">
        <v>298</v>
      </c>
      <c r="C406" s="705" t="s">
        <v>2045</v>
      </c>
      <c r="D406" s="706" t="s">
        <v>1075</v>
      </c>
      <c r="E406" s="693" t="s">
        <v>2046</v>
      </c>
      <c r="F406" s="693">
        <v>26</v>
      </c>
      <c r="G406" s="693" t="s">
        <v>56</v>
      </c>
      <c r="H406" s="693" t="s">
        <v>801</v>
      </c>
      <c r="I406" s="693" t="s">
        <v>173</v>
      </c>
      <c r="J406" s="693" t="s">
        <v>1447</v>
      </c>
      <c r="K406" s="693" t="s">
        <v>1246</v>
      </c>
      <c r="L406" s="693" t="s">
        <v>1246</v>
      </c>
      <c r="M406" s="693" t="s">
        <v>479</v>
      </c>
      <c r="N406" s="693" t="s">
        <v>2047</v>
      </c>
    </row>
    <row r="407" spans="1:14" ht="18.75">
      <c r="A407" s="684" t="s">
        <v>701</v>
      </c>
      <c r="B407" s="704" t="s">
        <v>298</v>
      </c>
      <c r="C407" s="705" t="s">
        <v>2048</v>
      </c>
      <c r="D407" s="706" t="s">
        <v>1068</v>
      </c>
      <c r="E407" s="693" t="s">
        <v>2049</v>
      </c>
      <c r="F407" s="693">
        <v>29</v>
      </c>
      <c r="G407" s="693" t="s">
        <v>56</v>
      </c>
      <c r="H407" s="693" t="s">
        <v>181</v>
      </c>
      <c r="I407" s="693" t="s">
        <v>199</v>
      </c>
      <c r="J407" s="693" t="s">
        <v>2050</v>
      </c>
      <c r="K407" s="693" t="s">
        <v>206</v>
      </c>
      <c r="L407" s="693" t="s">
        <v>608</v>
      </c>
      <c r="M407" s="693" t="s">
        <v>479</v>
      </c>
      <c r="N407" s="693" t="s">
        <v>2051</v>
      </c>
    </row>
    <row r="408" spans="1:14" ht="18.75">
      <c r="A408" s="684" t="s">
        <v>705</v>
      </c>
      <c r="B408" s="704" t="s">
        <v>298</v>
      </c>
      <c r="C408" s="705" t="s">
        <v>2052</v>
      </c>
      <c r="D408" s="706" t="s">
        <v>502</v>
      </c>
      <c r="E408" s="693" t="s">
        <v>2053</v>
      </c>
      <c r="F408" s="693">
        <v>24</v>
      </c>
      <c r="G408" s="693" t="s">
        <v>56</v>
      </c>
      <c r="H408" s="693" t="s">
        <v>2038</v>
      </c>
      <c r="I408" s="693" t="s">
        <v>173</v>
      </c>
      <c r="J408" s="693" t="s">
        <v>544</v>
      </c>
      <c r="K408" s="693" t="s">
        <v>971</v>
      </c>
      <c r="L408" s="693" t="s">
        <v>971</v>
      </c>
      <c r="M408" s="693" t="s">
        <v>479</v>
      </c>
      <c r="N408" s="693" t="s">
        <v>2032</v>
      </c>
    </row>
    <row r="409" spans="1:14" ht="18.75">
      <c r="A409" s="684" t="s">
        <v>709</v>
      </c>
      <c r="B409" s="704" t="s">
        <v>298</v>
      </c>
      <c r="C409" s="705" t="s">
        <v>2054</v>
      </c>
      <c r="D409" s="706" t="s">
        <v>1068</v>
      </c>
      <c r="E409" s="693" t="s">
        <v>2055</v>
      </c>
      <c r="F409" s="693">
        <v>25</v>
      </c>
      <c r="G409" s="693" t="s">
        <v>56</v>
      </c>
      <c r="H409" s="693" t="s">
        <v>181</v>
      </c>
      <c r="I409" s="693" t="s">
        <v>173</v>
      </c>
      <c r="J409" s="693" t="s">
        <v>1447</v>
      </c>
      <c r="K409" s="693" t="s">
        <v>731</v>
      </c>
      <c r="L409" s="693" t="s">
        <v>608</v>
      </c>
      <c r="M409" s="693" t="s">
        <v>2015</v>
      </c>
      <c r="N409" s="693" t="s">
        <v>2056</v>
      </c>
    </row>
    <row r="410" spans="1:14" ht="18.75">
      <c r="A410" s="684" t="s">
        <v>714</v>
      </c>
      <c r="B410" s="704" t="s">
        <v>298</v>
      </c>
      <c r="C410" s="705" t="s">
        <v>2057</v>
      </c>
      <c r="D410" s="706" t="s">
        <v>1068</v>
      </c>
      <c r="E410" s="693" t="s">
        <v>2058</v>
      </c>
      <c r="F410" s="693">
        <v>22</v>
      </c>
      <c r="G410" s="693" t="s">
        <v>56</v>
      </c>
      <c r="H410" s="693" t="s">
        <v>172</v>
      </c>
      <c r="I410" s="693" t="s">
        <v>173</v>
      </c>
      <c r="J410" s="693" t="s">
        <v>1447</v>
      </c>
      <c r="K410" s="693" t="s">
        <v>2059</v>
      </c>
      <c r="L410" s="693" t="s">
        <v>608</v>
      </c>
      <c r="M410" s="693" t="s">
        <v>2015</v>
      </c>
      <c r="N410" s="693" t="s">
        <v>2060</v>
      </c>
    </row>
    <row r="411" spans="1:14" ht="18.75">
      <c r="A411" s="684" t="s">
        <v>720</v>
      </c>
      <c r="B411" s="704" t="s">
        <v>298</v>
      </c>
      <c r="C411" s="705" t="s">
        <v>2061</v>
      </c>
      <c r="D411" s="706" t="s">
        <v>502</v>
      </c>
      <c r="E411" s="693" t="s">
        <v>2062</v>
      </c>
      <c r="F411" s="693">
        <v>22</v>
      </c>
      <c r="G411" s="693" t="s">
        <v>56</v>
      </c>
      <c r="H411" s="693" t="s">
        <v>181</v>
      </c>
      <c r="I411" s="693" t="s">
        <v>173</v>
      </c>
      <c r="J411" s="693" t="s">
        <v>1447</v>
      </c>
      <c r="K411" s="693" t="s">
        <v>206</v>
      </c>
      <c r="L411" s="693" t="s">
        <v>608</v>
      </c>
      <c r="M411" s="693" t="s">
        <v>479</v>
      </c>
      <c r="N411" s="693" t="s">
        <v>2063</v>
      </c>
    </row>
    <row r="412" spans="1:14" ht="18.75">
      <c r="A412" s="684" t="s">
        <v>726</v>
      </c>
      <c r="B412" s="704" t="s">
        <v>298</v>
      </c>
      <c r="C412" s="705" t="s">
        <v>2064</v>
      </c>
      <c r="D412" s="706" t="s">
        <v>1068</v>
      </c>
      <c r="E412" s="693" t="s">
        <v>2065</v>
      </c>
      <c r="F412" s="693">
        <v>26</v>
      </c>
      <c r="G412" s="693" t="s">
        <v>56</v>
      </c>
      <c r="H412" s="693" t="s">
        <v>2066</v>
      </c>
      <c r="I412" s="693" t="s">
        <v>173</v>
      </c>
      <c r="J412" s="693" t="s">
        <v>811</v>
      </c>
      <c r="K412" s="693" t="s">
        <v>1268</v>
      </c>
      <c r="L412" s="693" t="s">
        <v>608</v>
      </c>
      <c r="M412" s="693" t="s">
        <v>2015</v>
      </c>
      <c r="N412" s="693" t="s">
        <v>2067</v>
      </c>
    </row>
    <row r="413" spans="1:14" ht="18.75">
      <c r="A413" s="684" t="s">
        <v>733</v>
      </c>
      <c r="B413" s="704" t="s">
        <v>298</v>
      </c>
      <c r="C413" s="705" t="s">
        <v>2068</v>
      </c>
      <c r="D413" s="706" t="s">
        <v>502</v>
      </c>
      <c r="E413" s="693" t="s">
        <v>2069</v>
      </c>
      <c r="F413" s="693">
        <v>24</v>
      </c>
      <c r="G413" s="693" t="s">
        <v>56</v>
      </c>
      <c r="H413" s="693" t="s">
        <v>172</v>
      </c>
      <c r="I413" s="693" t="s">
        <v>173</v>
      </c>
      <c r="J413" s="693" t="s">
        <v>1447</v>
      </c>
      <c r="K413" s="693" t="s">
        <v>700</v>
      </c>
      <c r="L413" s="693" t="s">
        <v>700</v>
      </c>
      <c r="M413" s="693" t="s">
        <v>479</v>
      </c>
      <c r="N413" s="693" t="s">
        <v>2070</v>
      </c>
    </row>
    <row r="414" spans="1:14" ht="18.75">
      <c r="A414" s="684" t="s">
        <v>738</v>
      </c>
      <c r="B414" s="704" t="s">
        <v>298</v>
      </c>
      <c r="C414" s="705" t="s">
        <v>2071</v>
      </c>
      <c r="D414" s="706" t="s">
        <v>502</v>
      </c>
      <c r="E414" s="693" t="s">
        <v>2072</v>
      </c>
      <c r="F414" s="693">
        <v>26</v>
      </c>
      <c r="G414" s="693" t="s">
        <v>56</v>
      </c>
      <c r="H414" s="693" t="s">
        <v>801</v>
      </c>
      <c r="I414" s="693" t="s">
        <v>173</v>
      </c>
      <c r="J414" s="693" t="s">
        <v>2073</v>
      </c>
      <c r="K414" s="693" t="s">
        <v>694</v>
      </c>
      <c r="L414" s="693" t="s">
        <v>694</v>
      </c>
      <c r="M414" s="693" t="s">
        <v>479</v>
      </c>
      <c r="N414" s="693" t="s">
        <v>2074</v>
      </c>
    </row>
    <row r="415" spans="1:14" ht="18.75">
      <c r="A415" s="710" t="s">
        <v>2075</v>
      </c>
      <c r="B415" s="710"/>
      <c r="C415" s="707"/>
      <c r="D415" s="708"/>
      <c r="E415" s="709"/>
      <c r="F415" s="709"/>
      <c r="G415" s="709"/>
      <c r="H415" s="709"/>
      <c r="I415" s="709"/>
      <c r="J415" s="709"/>
      <c r="K415" s="709"/>
      <c r="L415" s="709"/>
      <c r="M415" s="709"/>
      <c r="N415" s="709"/>
    </row>
    <row r="416" spans="1:5" ht="21.75">
      <c r="A416" s="307"/>
      <c r="B416" s="308" t="s">
        <v>1656</v>
      </c>
      <c r="C416" s="308"/>
      <c r="D416" s="308"/>
      <c r="E416" s="308"/>
    </row>
    <row r="417" ht="14.25">
      <c r="A417" t="s">
        <v>120</v>
      </c>
    </row>
  </sheetData>
  <sheetProtection/>
  <mergeCells count="17">
    <mergeCell ref="A415:B415"/>
    <mergeCell ref="E5:E8"/>
    <mergeCell ref="M5:M6"/>
    <mergeCell ref="N5:N8"/>
    <mergeCell ref="M7:M8"/>
    <mergeCell ref="A117:N117"/>
    <mergeCell ref="A217:N217"/>
    <mergeCell ref="A2:L2"/>
    <mergeCell ref="A3:L3"/>
    <mergeCell ref="A5:A8"/>
    <mergeCell ref="B5:B8"/>
    <mergeCell ref="C5:C8"/>
    <mergeCell ref="I5:I8"/>
    <mergeCell ref="J5:J8"/>
    <mergeCell ref="K5:K8"/>
    <mergeCell ref="L5:L8"/>
    <mergeCell ref="D5:D8"/>
  </mergeCells>
  <printOptions/>
  <pageMargins left="0.03937007874015748" right="0.03937007874015748" top="0.03937007874015748" bottom="0.03937007874015748" header="0.03937007874015748" footer="0.03937007874015748"/>
  <pageSetup firstPageNumber="22" useFirstPageNumber="1" horizontalDpi="300" verticalDpi="300" orientation="landscape" paperSize="9" scale="80" r:id="rId2"/>
  <headerFooter>
    <oddHeader>&amp;L&amp;"TH SarabunPSK,ธรรมดา"&amp;10สำนักงานการศึกษาเอกชนจังหวัดนราธิวาส&amp;R&amp;"TH SarabunPSK,ธรรมดา"&amp;12&amp;P</oddHeader>
    <oddFooter>&amp;R&amp;"TH SarabunPSK,ธรรมดา"&amp;10งานเทคโนโลยีสารสนเทศ กลุ่มแผนงานและยุทธศาสตร์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446"/>
  <sheetViews>
    <sheetView workbookViewId="0" topLeftCell="A436">
      <selection activeCell="H253" sqref="H253"/>
    </sheetView>
  </sheetViews>
  <sheetFormatPr defaultColWidth="9.140625" defaultRowHeight="15"/>
  <cols>
    <col min="1" max="1" width="6.140625" style="490" customWidth="1"/>
    <col min="2" max="2" width="17.421875" style="29" customWidth="1"/>
    <col min="3" max="3" width="18.421875" style="29" customWidth="1"/>
    <col min="4" max="4" width="13.7109375" style="29" customWidth="1"/>
    <col min="5" max="5" width="10.421875" style="29" customWidth="1"/>
    <col min="6" max="6" width="6.57421875" style="29" customWidth="1"/>
    <col min="7" max="7" width="8.7109375" style="29" customWidth="1"/>
    <col min="8" max="8" width="8.00390625" style="29" customWidth="1"/>
    <col min="9" max="9" width="19.421875" style="29" customWidth="1"/>
    <col min="10" max="10" width="17.28125" style="340" customWidth="1"/>
    <col min="11" max="16384" width="9.140625" style="29" customWidth="1"/>
  </cols>
  <sheetData>
    <row r="1" spans="1:48" s="25" customFormat="1" ht="22.5" customHeight="1">
      <c r="A1" s="587" t="s">
        <v>1832</v>
      </c>
      <c r="B1" s="587"/>
      <c r="C1" s="587"/>
      <c r="D1" s="587"/>
      <c r="E1" s="587"/>
      <c r="F1" s="587"/>
      <c r="G1" s="587"/>
      <c r="H1" s="587"/>
      <c r="I1" s="587"/>
      <c r="J1" s="587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</row>
    <row r="2" spans="1:48" s="25" customFormat="1" ht="21" customHeight="1">
      <c r="A2" s="588" t="s">
        <v>117</v>
      </c>
      <c r="B2" s="588"/>
      <c r="C2" s="588"/>
      <c r="D2" s="588"/>
      <c r="E2" s="588"/>
      <c r="F2" s="588"/>
      <c r="G2" s="588"/>
      <c r="H2" s="588"/>
      <c r="I2" s="588"/>
      <c r="J2" s="588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</row>
    <row r="3" spans="1:48" s="27" customFormat="1" ht="21" customHeight="1">
      <c r="A3" s="589" t="s">
        <v>0</v>
      </c>
      <c r="B3" s="592" t="s">
        <v>1</v>
      </c>
      <c r="C3" s="592" t="s">
        <v>61</v>
      </c>
      <c r="D3" s="592" t="s">
        <v>62</v>
      </c>
      <c r="E3" s="595" t="s">
        <v>79</v>
      </c>
      <c r="F3" s="596"/>
      <c r="G3" s="595" t="s">
        <v>80</v>
      </c>
      <c r="H3" s="596"/>
      <c r="I3" s="325" t="s">
        <v>81</v>
      </c>
      <c r="J3" s="346"/>
      <c r="K3" s="193"/>
      <c r="L3" s="193"/>
      <c r="M3" s="193"/>
      <c r="N3" s="193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</row>
    <row r="4" spans="1:48" s="27" customFormat="1" ht="21.75">
      <c r="A4" s="590"/>
      <c r="B4" s="593"/>
      <c r="C4" s="593"/>
      <c r="D4" s="593"/>
      <c r="E4" s="597"/>
      <c r="F4" s="598"/>
      <c r="G4" s="597"/>
      <c r="H4" s="598"/>
      <c r="I4" s="326" t="s">
        <v>82</v>
      </c>
      <c r="J4" s="320" t="s">
        <v>83</v>
      </c>
      <c r="K4" s="193"/>
      <c r="L4" s="193"/>
      <c r="M4" s="193"/>
      <c r="N4" s="193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</row>
    <row r="5" spans="1:48" s="27" customFormat="1" ht="21.75">
      <c r="A5" s="590"/>
      <c r="B5" s="593"/>
      <c r="C5" s="593"/>
      <c r="D5" s="593"/>
      <c r="E5" s="592" t="s">
        <v>57</v>
      </c>
      <c r="F5" s="592" t="s">
        <v>58</v>
      </c>
      <c r="G5" s="592" t="s">
        <v>57</v>
      </c>
      <c r="H5" s="592" t="s">
        <v>58</v>
      </c>
      <c r="I5" s="326" t="s">
        <v>84</v>
      </c>
      <c r="J5" s="320" t="s">
        <v>85</v>
      </c>
      <c r="K5" s="193"/>
      <c r="L5" s="193"/>
      <c r="M5" s="193"/>
      <c r="N5" s="193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</row>
    <row r="6" spans="1:48" s="27" customFormat="1" ht="18" customHeight="1">
      <c r="A6" s="591"/>
      <c r="B6" s="594"/>
      <c r="C6" s="594"/>
      <c r="D6" s="594"/>
      <c r="E6" s="594"/>
      <c r="F6" s="594"/>
      <c r="G6" s="594"/>
      <c r="H6" s="594"/>
      <c r="I6" s="327" t="s">
        <v>86</v>
      </c>
      <c r="J6" s="322"/>
      <c r="K6" s="193"/>
      <c r="L6" s="193"/>
      <c r="M6" s="193"/>
      <c r="N6" s="193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48" s="27" customFormat="1" ht="21.75">
      <c r="A7" s="605" t="s">
        <v>926</v>
      </c>
      <c r="B7" s="606"/>
      <c r="C7" s="606"/>
      <c r="D7" s="606"/>
      <c r="E7" s="606"/>
      <c r="F7" s="606"/>
      <c r="G7" s="606"/>
      <c r="H7" s="606"/>
      <c r="I7" s="606"/>
      <c r="J7" s="607"/>
      <c r="K7" s="193"/>
      <c r="L7" s="193"/>
      <c r="M7" s="193"/>
      <c r="N7" s="193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</row>
    <row r="8" spans="1:14" ht="21" customHeight="1">
      <c r="A8" s="61">
        <v>1</v>
      </c>
      <c r="B8" s="63" t="s">
        <v>220</v>
      </c>
      <c r="C8" s="63" t="s">
        <v>1437</v>
      </c>
      <c r="D8" s="63" t="s">
        <v>1438</v>
      </c>
      <c r="E8" s="310" t="s">
        <v>479</v>
      </c>
      <c r="F8" s="63"/>
      <c r="G8" s="63"/>
      <c r="H8" s="63"/>
      <c r="I8" s="63" t="s">
        <v>1657</v>
      </c>
      <c r="J8" s="100" t="s">
        <v>1658</v>
      </c>
      <c r="K8" s="161"/>
      <c r="L8" s="161"/>
      <c r="M8" s="161"/>
      <c r="N8" s="161"/>
    </row>
    <row r="9" spans="1:14" ht="21.75">
      <c r="A9" s="61">
        <v>2</v>
      </c>
      <c r="B9" s="63" t="s">
        <v>220</v>
      </c>
      <c r="C9" s="63" t="s">
        <v>1441</v>
      </c>
      <c r="D9" s="63" t="s">
        <v>18</v>
      </c>
      <c r="E9" s="310" t="s">
        <v>479</v>
      </c>
      <c r="F9" s="63"/>
      <c r="G9" s="63"/>
      <c r="H9" s="63"/>
      <c r="I9" s="63" t="s">
        <v>1659</v>
      </c>
      <c r="J9" s="100" t="s">
        <v>1660</v>
      </c>
      <c r="K9" s="161"/>
      <c r="L9" s="161"/>
      <c r="M9" s="161"/>
      <c r="N9" s="161"/>
    </row>
    <row r="10" spans="1:14" ht="21.75">
      <c r="A10" s="61">
        <v>3</v>
      </c>
      <c r="B10" s="63" t="s">
        <v>220</v>
      </c>
      <c r="C10" s="63" t="s">
        <v>1442</v>
      </c>
      <c r="D10" s="63" t="s">
        <v>1443</v>
      </c>
      <c r="E10" s="310" t="s">
        <v>479</v>
      </c>
      <c r="F10" s="63"/>
      <c r="G10" s="63"/>
      <c r="H10" s="63"/>
      <c r="I10" s="63" t="s">
        <v>1661</v>
      </c>
      <c r="J10" s="100" t="s">
        <v>1662</v>
      </c>
      <c r="K10" s="161"/>
      <c r="L10" s="161"/>
      <c r="M10" s="161"/>
      <c r="N10" s="161"/>
    </row>
    <row r="11" spans="1:14" ht="21.75">
      <c r="A11" s="61">
        <v>4</v>
      </c>
      <c r="B11" s="63" t="s">
        <v>220</v>
      </c>
      <c r="C11" s="63" t="s">
        <v>1446</v>
      </c>
      <c r="D11" s="63" t="s">
        <v>1361</v>
      </c>
      <c r="E11" s="310" t="s">
        <v>479</v>
      </c>
      <c r="F11" s="63"/>
      <c r="G11" s="63"/>
      <c r="H11" s="63"/>
      <c r="I11" s="63" t="s">
        <v>1663</v>
      </c>
      <c r="J11" s="100" t="s">
        <v>1664</v>
      </c>
      <c r="K11" s="161"/>
      <c r="L11" s="161"/>
      <c r="M11" s="161"/>
      <c r="N11" s="161"/>
    </row>
    <row r="12" spans="1:14" ht="21.75">
      <c r="A12" s="61">
        <v>5</v>
      </c>
      <c r="B12" s="63" t="s">
        <v>220</v>
      </c>
      <c r="C12" s="63" t="s">
        <v>1448</v>
      </c>
      <c r="D12" s="63" t="s">
        <v>1361</v>
      </c>
      <c r="E12" s="310" t="s">
        <v>479</v>
      </c>
      <c r="F12" s="63"/>
      <c r="G12" s="63"/>
      <c r="H12" s="63"/>
      <c r="I12" s="63" t="s">
        <v>1665</v>
      </c>
      <c r="J12" s="100">
        <v>238602</v>
      </c>
      <c r="K12" s="161"/>
      <c r="L12" s="161"/>
      <c r="M12" s="161"/>
      <c r="N12" s="161"/>
    </row>
    <row r="13" spans="1:14" ht="21.75">
      <c r="A13" s="61">
        <v>6</v>
      </c>
      <c r="B13" s="63" t="s">
        <v>220</v>
      </c>
      <c r="C13" s="63" t="s">
        <v>1451</v>
      </c>
      <c r="D13" s="63" t="s">
        <v>1361</v>
      </c>
      <c r="E13" s="310" t="s">
        <v>479</v>
      </c>
      <c r="F13" s="63"/>
      <c r="G13" s="63"/>
      <c r="H13" s="63"/>
      <c r="I13" s="63" t="s">
        <v>1666</v>
      </c>
      <c r="J13" s="100" t="s">
        <v>1667</v>
      </c>
      <c r="K13" s="161"/>
      <c r="L13" s="161"/>
      <c r="M13" s="161"/>
      <c r="N13" s="161"/>
    </row>
    <row r="14" spans="1:14" ht="21.75">
      <c r="A14" s="61">
        <v>7</v>
      </c>
      <c r="B14" s="63" t="s">
        <v>220</v>
      </c>
      <c r="C14" s="63" t="s">
        <v>1452</v>
      </c>
      <c r="D14" s="63" t="s">
        <v>1361</v>
      </c>
      <c r="E14" s="310" t="s">
        <v>479</v>
      </c>
      <c r="F14" s="63"/>
      <c r="G14" s="63"/>
      <c r="H14" s="63"/>
      <c r="I14" s="63" t="s">
        <v>1668</v>
      </c>
      <c r="J14" s="100" t="s">
        <v>1664</v>
      </c>
      <c r="K14" s="161"/>
      <c r="L14" s="161"/>
      <c r="M14" s="161"/>
      <c r="N14" s="161"/>
    </row>
    <row r="15" spans="1:14" ht="21.75">
      <c r="A15" s="61">
        <v>8</v>
      </c>
      <c r="B15" s="63" t="s">
        <v>220</v>
      </c>
      <c r="C15" s="63" t="s">
        <v>1453</v>
      </c>
      <c r="D15" s="63" t="s">
        <v>1361</v>
      </c>
      <c r="E15" s="310" t="s">
        <v>479</v>
      </c>
      <c r="F15" s="63"/>
      <c r="G15" s="63"/>
      <c r="H15" s="63"/>
      <c r="I15" s="63" t="s">
        <v>1669</v>
      </c>
      <c r="J15" s="100" t="s">
        <v>1670</v>
      </c>
      <c r="K15" s="161"/>
      <c r="L15" s="161"/>
      <c r="M15" s="161"/>
      <c r="N15" s="161"/>
    </row>
    <row r="16" spans="1:14" ht="21.75">
      <c r="A16" s="61">
        <v>9</v>
      </c>
      <c r="B16" s="63" t="s">
        <v>220</v>
      </c>
      <c r="C16" s="63" t="s">
        <v>1454</v>
      </c>
      <c r="D16" s="63" t="s">
        <v>1361</v>
      </c>
      <c r="E16" s="310" t="s">
        <v>479</v>
      </c>
      <c r="F16" s="63"/>
      <c r="G16" s="63"/>
      <c r="H16" s="63"/>
      <c r="I16" s="63" t="s">
        <v>1669</v>
      </c>
      <c r="J16" s="100" t="s">
        <v>1670</v>
      </c>
      <c r="K16" s="161"/>
      <c r="L16" s="161"/>
      <c r="M16" s="161"/>
      <c r="N16" s="161"/>
    </row>
    <row r="17" spans="1:14" ht="21.75">
      <c r="A17" s="61">
        <v>10</v>
      </c>
      <c r="B17" s="63" t="s">
        <v>220</v>
      </c>
      <c r="C17" s="63" t="s">
        <v>1455</v>
      </c>
      <c r="D17" s="63" t="s">
        <v>1361</v>
      </c>
      <c r="E17" s="310" t="s">
        <v>479</v>
      </c>
      <c r="F17" s="63"/>
      <c r="G17" s="63"/>
      <c r="H17" s="63"/>
      <c r="I17" s="63" t="s">
        <v>1671</v>
      </c>
      <c r="J17" s="100" t="s">
        <v>1672</v>
      </c>
      <c r="K17" s="161"/>
      <c r="L17" s="161"/>
      <c r="M17" s="161"/>
      <c r="N17" s="161"/>
    </row>
    <row r="18" spans="1:14" ht="21.75">
      <c r="A18" s="61">
        <v>11</v>
      </c>
      <c r="B18" s="63" t="s">
        <v>220</v>
      </c>
      <c r="C18" s="63" t="s">
        <v>1456</v>
      </c>
      <c r="D18" s="63" t="s">
        <v>1361</v>
      </c>
      <c r="E18" s="310" t="s">
        <v>479</v>
      </c>
      <c r="F18" s="63"/>
      <c r="G18" s="63"/>
      <c r="H18" s="63"/>
      <c r="I18" s="63" t="s">
        <v>1673</v>
      </c>
      <c r="J18" s="100" t="s">
        <v>1674</v>
      </c>
      <c r="K18" s="161"/>
      <c r="L18" s="161"/>
      <c r="M18" s="161"/>
      <c r="N18" s="161"/>
    </row>
    <row r="19" spans="1:14" ht="21.75">
      <c r="A19" s="61">
        <v>12</v>
      </c>
      <c r="B19" s="63" t="s">
        <v>220</v>
      </c>
      <c r="C19" s="63" t="s">
        <v>1458</v>
      </c>
      <c r="D19" s="63" t="s">
        <v>1361</v>
      </c>
      <c r="E19" s="310" t="s">
        <v>479</v>
      </c>
      <c r="F19" s="63"/>
      <c r="G19" s="63"/>
      <c r="H19" s="63"/>
      <c r="I19" s="63" t="s">
        <v>1675</v>
      </c>
      <c r="J19" s="100" t="s">
        <v>1674</v>
      </c>
      <c r="K19" s="161"/>
      <c r="L19" s="161"/>
      <c r="M19" s="161"/>
      <c r="N19" s="161"/>
    </row>
    <row r="20" spans="1:14" ht="21.75">
      <c r="A20" s="61">
        <v>13</v>
      </c>
      <c r="B20" s="63" t="s">
        <v>220</v>
      </c>
      <c r="C20" s="63" t="s">
        <v>1459</v>
      </c>
      <c r="D20" s="63" t="s">
        <v>1361</v>
      </c>
      <c r="E20" s="310" t="s">
        <v>479</v>
      </c>
      <c r="F20" s="63"/>
      <c r="G20" s="63"/>
      <c r="H20" s="63"/>
      <c r="I20" s="63" t="s">
        <v>1676</v>
      </c>
      <c r="J20" s="100" t="s">
        <v>1677</v>
      </c>
      <c r="K20" s="161"/>
      <c r="L20" s="161"/>
      <c r="M20" s="161"/>
      <c r="N20" s="161"/>
    </row>
    <row r="21" spans="1:14" ht="21.75">
      <c r="A21" s="61">
        <v>14</v>
      </c>
      <c r="B21" s="63" t="s">
        <v>220</v>
      </c>
      <c r="C21" s="63" t="s">
        <v>1460</v>
      </c>
      <c r="D21" s="63" t="s">
        <v>1361</v>
      </c>
      <c r="E21" s="310" t="s">
        <v>479</v>
      </c>
      <c r="F21" s="63"/>
      <c r="G21" s="63"/>
      <c r="H21" s="63"/>
      <c r="I21" s="63" t="s">
        <v>1669</v>
      </c>
      <c r="J21" s="100" t="s">
        <v>1670</v>
      </c>
      <c r="K21" s="161"/>
      <c r="L21" s="161"/>
      <c r="M21" s="161"/>
      <c r="N21" s="161"/>
    </row>
    <row r="22" spans="1:14" ht="21.75">
      <c r="A22" s="61">
        <v>15</v>
      </c>
      <c r="B22" s="63" t="s">
        <v>220</v>
      </c>
      <c r="C22" s="63" t="s">
        <v>1462</v>
      </c>
      <c r="D22" s="63" t="s">
        <v>1361</v>
      </c>
      <c r="E22" s="310" t="s">
        <v>479</v>
      </c>
      <c r="F22" s="63"/>
      <c r="G22" s="63"/>
      <c r="H22" s="63"/>
      <c r="I22" s="63" t="s">
        <v>1669</v>
      </c>
      <c r="J22" s="100" t="s">
        <v>1670</v>
      </c>
      <c r="K22" s="161"/>
      <c r="L22" s="161"/>
      <c r="M22" s="161"/>
      <c r="N22" s="161"/>
    </row>
    <row r="23" spans="1:14" ht="21.75">
      <c r="A23" s="61">
        <v>16</v>
      </c>
      <c r="B23" s="63" t="s">
        <v>220</v>
      </c>
      <c r="C23" s="63" t="s">
        <v>1464</v>
      </c>
      <c r="D23" s="63" t="s">
        <v>1465</v>
      </c>
      <c r="E23" s="310"/>
      <c r="F23" s="310" t="s">
        <v>479</v>
      </c>
      <c r="G23" s="63"/>
      <c r="H23" s="63"/>
      <c r="I23" s="63"/>
      <c r="J23" s="100"/>
      <c r="K23" s="161"/>
      <c r="L23" s="161"/>
      <c r="M23" s="161"/>
      <c r="N23" s="161"/>
    </row>
    <row r="24" spans="1:14" ht="21.75">
      <c r="A24" s="61">
        <v>17</v>
      </c>
      <c r="B24" s="63" t="s">
        <v>220</v>
      </c>
      <c r="C24" s="63" t="s">
        <v>1468</v>
      </c>
      <c r="D24" s="63" t="s">
        <v>1465</v>
      </c>
      <c r="E24" s="310" t="s">
        <v>479</v>
      </c>
      <c r="F24" s="61"/>
      <c r="G24" s="63"/>
      <c r="H24" s="63"/>
      <c r="I24" s="63"/>
      <c r="J24" s="100"/>
      <c r="K24" s="161"/>
      <c r="L24" s="161"/>
      <c r="M24" s="161"/>
      <c r="N24" s="161"/>
    </row>
    <row r="25" spans="1:14" ht="21.75">
      <c r="A25" s="61">
        <v>18</v>
      </c>
      <c r="B25" s="63" t="s">
        <v>220</v>
      </c>
      <c r="C25" s="63" t="s">
        <v>1469</v>
      </c>
      <c r="D25" s="63" t="s">
        <v>1465</v>
      </c>
      <c r="E25" s="63"/>
      <c r="F25" s="310" t="s">
        <v>479</v>
      </c>
      <c r="G25" s="63"/>
      <c r="H25" s="63"/>
      <c r="I25" s="63"/>
      <c r="J25" s="100"/>
      <c r="K25" s="161"/>
      <c r="L25" s="161"/>
      <c r="M25" s="161"/>
      <c r="N25" s="161"/>
    </row>
    <row r="26" spans="1:14" ht="21.75">
      <c r="A26" s="61">
        <v>19</v>
      </c>
      <c r="B26" s="63" t="s">
        <v>220</v>
      </c>
      <c r="C26" s="63" t="s">
        <v>1471</v>
      </c>
      <c r="D26" s="63" t="s">
        <v>1465</v>
      </c>
      <c r="E26" s="63"/>
      <c r="F26" s="310" t="s">
        <v>479</v>
      </c>
      <c r="G26" s="63"/>
      <c r="H26" s="63"/>
      <c r="I26" s="63"/>
      <c r="J26" s="100"/>
      <c r="K26" s="161"/>
      <c r="L26" s="161"/>
      <c r="M26" s="161"/>
      <c r="N26" s="161"/>
    </row>
    <row r="27" spans="1:14" ht="21.75">
      <c r="A27" s="61">
        <v>20</v>
      </c>
      <c r="B27" s="63" t="s">
        <v>220</v>
      </c>
      <c r="C27" s="63" t="s">
        <v>1473</v>
      </c>
      <c r="D27" s="63" t="s">
        <v>1465</v>
      </c>
      <c r="E27" s="63"/>
      <c r="F27" s="310" t="s">
        <v>479</v>
      </c>
      <c r="G27" s="63"/>
      <c r="H27" s="63"/>
      <c r="I27" s="63"/>
      <c r="J27" s="100"/>
      <c r="K27" s="161"/>
      <c r="L27" s="161"/>
      <c r="M27" s="161"/>
      <c r="N27" s="161"/>
    </row>
    <row r="28" spans="1:14" ht="21.75">
      <c r="A28" s="61">
        <v>21</v>
      </c>
      <c r="B28" s="63" t="s">
        <v>220</v>
      </c>
      <c r="C28" s="63" t="s">
        <v>1476</v>
      </c>
      <c r="D28" s="63" t="s">
        <v>1465</v>
      </c>
      <c r="E28" s="310" t="s">
        <v>479</v>
      </c>
      <c r="F28" s="63"/>
      <c r="G28" s="63"/>
      <c r="H28" s="63"/>
      <c r="I28" s="63"/>
      <c r="J28" s="100"/>
      <c r="K28" s="161"/>
      <c r="L28" s="161"/>
      <c r="M28" s="161"/>
      <c r="N28" s="161"/>
    </row>
    <row r="29" spans="1:14" ht="21.75">
      <c r="A29" s="61">
        <v>22</v>
      </c>
      <c r="B29" s="63" t="s">
        <v>220</v>
      </c>
      <c r="C29" s="63" t="s">
        <v>1479</v>
      </c>
      <c r="D29" s="63" t="s">
        <v>1465</v>
      </c>
      <c r="E29" s="310" t="s">
        <v>479</v>
      </c>
      <c r="F29" s="63"/>
      <c r="G29" s="63"/>
      <c r="H29" s="63"/>
      <c r="I29" s="63"/>
      <c r="J29" s="100"/>
      <c r="K29" s="161"/>
      <c r="L29" s="161"/>
      <c r="M29" s="161"/>
      <c r="N29" s="161"/>
    </row>
    <row r="30" spans="1:14" ht="21.75">
      <c r="A30" s="61">
        <v>23</v>
      </c>
      <c r="B30" s="63" t="s">
        <v>220</v>
      </c>
      <c r="C30" s="63" t="s">
        <v>1481</v>
      </c>
      <c r="D30" s="63" t="s">
        <v>1465</v>
      </c>
      <c r="E30" s="310" t="s">
        <v>479</v>
      </c>
      <c r="F30" s="63"/>
      <c r="G30" s="63"/>
      <c r="H30" s="63"/>
      <c r="I30" s="63"/>
      <c r="J30" s="100"/>
      <c r="K30" s="161"/>
      <c r="L30" s="161"/>
      <c r="M30" s="161"/>
      <c r="N30" s="161"/>
    </row>
    <row r="31" spans="1:14" ht="21.75">
      <c r="A31" s="61">
        <v>24</v>
      </c>
      <c r="B31" s="63" t="s">
        <v>220</v>
      </c>
      <c r="C31" s="63" t="s">
        <v>1482</v>
      </c>
      <c r="D31" s="63" t="s">
        <v>1465</v>
      </c>
      <c r="E31" s="63"/>
      <c r="F31" s="310" t="s">
        <v>479</v>
      </c>
      <c r="G31" s="63"/>
      <c r="H31" s="63"/>
      <c r="I31" s="63"/>
      <c r="J31" s="100"/>
      <c r="K31" s="161"/>
      <c r="L31" s="161"/>
      <c r="M31" s="161"/>
      <c r="N31" s="161"/>
    </row>
    <row r="32" spans="1:14" ht="21.75">
      <c r="A32" s="61">
        <v>25</v>
      </c>
      <c r="B32" s="63" t="s">
        <v>220</v>
      </c>
      <c r="C32" s="63" t="s">
        <v>1484</v>
      </c>
      <c r="D32" s="63" t="s">
        <v>1465</v>
      </c>
      <c r="E32" s="63"/>
      <c r="F32" s="310" t="s">
        <v>479</v>
      </c>
      <c r="G32" s="63"/>
      <c r="H32" s="63"/>
      <c r="I32" s="63"/>
      <c r="J32" s="100"/>
      <c r="K32" s="161"/>
      <c r="L32" s="161"/>
      <c r="M32" s="161"/>
      <c r="N32" s="161"/>
    </row>
    <row r="33" spans="1:14" ht="21.75">
      <c r="A33" s="61">
        <v>26</v>
      </c>
      <c r="B33" s="63" t="s">
        <v>220</v>
      </c>
      <c r="C33" s="63" t="s">
        <v>1485</v>
      </c>
      <c r="D33" s="63" t="s">
        <v>1068</v>
      </c>
      <c r="E33" s="63"/>
      <c r="F33" s="310" t="s">
        <v>479</v>
      </c>
      <c r="G33" s="63"/>
      <c r="H33" s="63"/>
      <c r="I33" s="63"/>
      <c r="J33" s="100"/>
      <c r="K33" s="161"/>
      <c r="L33" s="161"/>
      <c r="M33" s="161"/>
      <c r="N33" s="161"/>
    </row>
    <row r="34" spans="1:14" ht="21.75">
      <c r="A34" s="61">
        <v>27</v>
      </c>
      <c r="B34" s="63" t="s">
        <v>220</v>
      </c>
      <c r="C34" s="63" t="s">
        <v>1486</v>
      </c>
      <c r="D34" s="63" t="s">
        <v>1068</v>
      </c>
      <c r="E34" s="63"/>
      <c r="F34" s="310" t="s">
        <v>479</v>
      </c>
      <c r="G34" s="63"/>
      <c r="H34" s="63"/>
      <c r="I34" s="63"/>
      <c r="J34" s="100"/>
      <c r="K34" s="161"/>
      <c r="L34" s="161"/>
      <c r="M34" s="161"/>
      <c r="N34" s="161"/>
    </row>
    <row r="35" spans="1:14" ht="21.75">
      <c r="A35" s="61">
        <v>28</v>
      </c>
      <c r="B35" s="63" t="s">
        <v>220</v>
      </c>
      <c r="C35" s="63" t="s">
        <v>1488</v>
      </c>
      <c r="D35" s="63" t="s">
        <v>1068</v>
      </c>
      <c r="E35" s="63"/>
      <c r="F35" s="310" t="s">
        <v>479</v>
      </c>
      <c r="G35" s="63"/>
      <c r="H35" s="63"/>
      <c r="I35" s="63"/>
      <c r="J35" s="100"/>
      <c r="K35" s="161"/>
      <c r="L35" s="161"/>
      <c r="M35" s="161"/>
      <c r="N35" s="161"/>
    </row>
    <row r="36" spans="1:14" ht="21.75">
      <c r="A36" s="61">
        <v>29</v>
      </c>
      <c r="B36" s="63" t="s">
        <v>220</v>
      </c>
      <c r="C36" s="63" t="s">
        <v>1489</v>
      </c>
      <c r="D36" s="63" t="s">
        <v>1068</v>
      </c>
      <c r="E36" s="63"/>
      <c r="F36" s="310" t="s">
        <v>479</v>
      </c>
      <c r="G36" s="63"/>
      <c r="H36" s="63"/>
      <c r="I36" s="63"/>
      <c r="J36" s="100"/>
      <c r="K36" s="161"/>
      <c r="L36" s="161"/>
      <c r="M36" s="161"/>
      <c r="N36" s="161"/>
    </row>
    <row r="37" spans="1:14" ht="21.75">
      <c r="A37" s="61">
        <v>30</v>
      </c>
      <c r="B37" s="63" t="s">
        <v>220</v>
      </c>
      <c r="C37" s="63" t="s">
        <v>1490</v>
      </c>
      <c r="D37" s="63" t="s">
        <v>1068</v>
      </c>
      <c r="E37" s="63"/>
      <c r="F37" s="310" t="s">
        <v>479</v>
      </c>
      <c r="G37" s="63"/>
      <c r="H37" s="63"/>
      <c r="I37" s="63"/>
      <c r="J37" s="100"/>
      <c r="K37" s="161"/>
      <c r="L37" s="161"/>
      <c r="M37" s="161"/>
      <c r="N37" s="161"/>
    </row>
    <row r="38" spans="1:14" ht="21.75">
      <c r="A38" s="61">
        <v>31</v>
      </c>
      <c r="B38" s="63" t="s">
        <v>220</v>
      </c>
      <c r="C38" s="63" t="s">
        <v>1492</v>
      </c>
      <c r="D38" s="63" t="s">
        <v>1068</v>
      </c>
      <c r="E38" s="63"/>
      <c r="F38" s="310" t="s">
        <v>479</v>
      </c>
      <c r="G38" s="63"/>
      <c r="H38" s="63"/>
      <c r="I38" s="63"/>
      <c r="J38" s="100"/>
      <c r="K38" s="161"/>
      <c r="L38" s="161"/>
      <c r="M38" s="161"/>
      <c r="N38" s="161"/>
    </row>
    <row r="39" spans="1:14" ht="21.75">
      <c r="A39" s="61">
        <v>32</v>
      </c>
      <c r="B39" s="63" t="s">
        <v>220</v>
      </c>
      <c r="C39" s="63" t="s">
        <v>1493</v>
      </c>
      <c r="D39" s="63" t="s">
        <v>1068</v>
      </c>
      <c r="E39" s="63"/>
      <c r="F39" s="310" t="s">
        <v>479</v>
      </c>
      <c r="G39" s="63"/>
      <c r="H39" s="63"/>
      <c r="I39" s="63"/>
      <c r="J39" s="100"/>
      <c r="K39" s="161"/>
      <c r="L39" s="161"/>
      <c r="M39" s="161"/>
      <c r="N39" s="161"/>
    </row>
    <row r="40" spans="1:14" ht="21.75">
      <c r="A40" s="61">
        <v>33</v>
      </c>
      <c r="B40" s="63" t="s">
        <v>220</v>
      </c>
      <c r="C40" s="63" t="s">
        <v>1494</v>
      </c>
      <c r="D40" s="63" t="s">
        <v>1068</v>
      </c>
      <c r="E40" s="63"/>
      <c r="F40" s="310" t="s">
        <v>479</v>
      </c>
      <c r="G40" s="63"/>
      <c r="H40" s="63"/>
      <c r="I40" s="63"/>
      <c r="J40" s="100"/>
      <c r="K40" s="161"/>
      <c r="L40" s="161"/>
      <c r="M40" s="161"/>
      <c r="N40" s="161"/>
    </row>
    <row r="41" spans="1:14" ht="21.75">
      <c r="A41" s="61">
        <v>34</v>
      </c>
      <c r="B41" s="63" t="s">
        <v>220</v>
      </c>
      <c r="C41" s="63" t="s">
        <v>1496</v>
      </c>
      <c r="D41" s="63" t="s">
        <v>1068</v>
      </c>
      <c r="E41" s="63"/>
      <c r="F41" s="310" t="s">
        <v>479</v>
      </c>
      <c r="G41" s="63"/>
      <c r="H41" s="63"/>
      <c r="I41" s="63"/>
      <c r="J41" s="100"/>
      <c r="K41" s="161"/>
      <c r="L41" s="161"/>
      <c r="M41" s="161"/>
      <c r="N41" s="161"/>
    </row>
    <row r="42" spans="1:14" ht="21.75">
      <c r="A42" s="61">
        <v>35</v>
      </c>
      <c r="B42" s="63" t="s">
        <v>220</v>
      </c>
      <c r="C42" s="63" t="s">
        <v>1497</v>
      </c>
      <c r="D42" s="63" t="s">
        <v>1068</v>
      </c>
      <c r="E42" s="63"/>
      <c r="F42" s="310" t="s">
        <v>479</v>
      </c>
      <c r="G42" s="63"/>
      <c r="H42" s="63"/>
      <c r="I42" s="63"/>
      <c r="J42" s="100"/>
      <c r="K42" s="161"/>
      <c r="L42" s="161"/>
      <c r="M42" s="161"/>
      <c r="N42" s="161"/>
    </row>
    <row r="43" spans="1:14" ht="21.75">
      <c r="A43" s="61">
        <v>36</v>
      </c>
      <c r="B43" s="63" t="s">
        <v>220</v>
      </c>
      <c r="C43" s="63" t="s">
        <v>1499</v>
      </c>
      <c r="D43" s="63" t="s">
        <v>1068</v>
      </c>
      <c r="E43" s="63"/>
      <c r="F43" s="310" t="s">
        <v>479</v>
      </c>
      <c r="G43" s="63"/>
      <c r="H43" s="63"/>
      <c r="I43" s="63"/>
      <c r="J43" s="100"/>
      <c r="K43" s="161"/>
      <c r="L43" s="161"/>
      <c r="M43" s="161"/>
      <c r="N43" s="161"/>
    </row>
    <row r="44" spans="1:14" ht="21.75">
      <c r="A44" s="61">
        <v>37</v>
      </c>
      <c r="B44" s="63" t="s">
        <v>220</v>
      </c>
      <c r="C44" s="63" t="s">
        <v>1500</v>
      </c>
      <c r="D44" s="63" t="s">
        <v>1068</v>
      </c>
      <c r="E44" s="63"/>
      <c r="F44" s="310" t="s">
        <v>479</v>
      </c>
      <c r="G44" s="63"/>
      <c r="H44" s="63"/>
      <c r="I44" s="63"/>
      <c r="J44" s="100"/>
      <c r="K44" s="161"/>
      <c r="L44" s="161"/>
      <c r="M44" s="161"/>
      <c r="N44" s="161"/>
    </row>
    <row r="45" spans="1:14" ht="21.75">
      <c r="A45" s="51">
        <v>1</v>
      </c>
      <c r="B45" s="234" t="s">
        <v>226</v>
      </c>
      <c r="C45" s="280" t="s">
        <v>1678</v>
      </c>
      <c r="D45" s="309" t="s">
        <v>18</v>
      </c>
      <c r="E45" s="310" t="s">
        <v>479</v>
      </c>
      <c r="F45" s="310"/>
      <c r="G45" s="310"/>
      <c r="H45" s="310"/>
      <c r="I45" s="311">
        <v>48109000836461</v>
      </c>
      <c r="J45" s="100"/>
      <c r="K45" s="161"/>
      <c r="L45" s="161"/>
      <c r="M45" s="161"/>
      <c r="N45" s="161"/>
    </row>
    <row r="46" spans="1:14" ht="21.75">
      <c r="A46" s="51">
        <v>2</v>
      </c>
      <c r="B46" s="234" t="s">
        <v>226</v>
      </c>
      <c r="C46" s="280" t="s">
        <v>1502</v>
      </c>
      <c r="D46" s="309" t="s">
        <v>1504</v>
      </c>
      <c r="E46" s="310"/>
      <c r="F46" s="310"/>
      <c r="G46" s="310"/>
      <c r="H46" s="310" t="s">
        <v>479</v>
      </c>
      <c r="I46" s="311"/>
      <c r="J46" s="100"/>
      <c r="K46" s="161"/>
      <c r="L46" s="161"/>
      <c r="M46" s="161"/>
      <c r="N46" s="161"/>
    </row>
    <row r="47" spans="1:14" ht="21.75">
      <c r="A47" s="51">
        <v>3</v>
      </c>
      <c r="B47" s="234" t="s">
        <v>226</v>
      </c>
      <c r="C47" s="280" t="s">
        <v>1505</v>
      </c>
      <c r="D47" s="309" t="s">
        <v>48</v>
      </c>
      <c r="E47" s="310" t="s">
        <v>479</v>
      </c>
      <c r="F47" s="310"/>
      <c r="G47" s="310"/>
      <c r="H47" s="310"/>
      <c r="I47" s="311" t="s">
        <v>1679</v>
      </c>
      <c r="J47" s="100"/>
      <c r="K47" s="161"/>
      <c r="L47" s="161"/>
      <c r="M47" s="161"/>
      <c r="N47" s="161"/>
    </row>
    <row r="48" spans="1:14" ht="21.75">
      <c r="A48" s="51">
        <v>4</v>
      </c>
      <c r="B48" s="234" t="s">
        <v>226</v>
      </c>
      <c r="C48" s="280" t="s">
        <v>1509</v>
      </c>
      <c r="D48" s="309" t="s">
        <v>48</v>
      </c>
      <c r="E48" s="310" t="s">
        <v>479</v>
      </c>
      <c r="F48" s="310"/>
      <c r="G48" s="310"/>
      <c r="H48" s="310"/>
      <c r="I48" s="311"/>
      <c r="J48" s="100"/>
      <c r="K48" s="161"/>
      <c r="L48" s="161"/>
      <c r="M48" s="161"/>
      <c r="N48" s="161"/>
    </row>
    <row r="49" spans="1:14" ht="21.75">
      <c r="A49" s="51">
        <v>5</v>
      </c>
      <c r="B49" s="234" t="s">
        <v>226</v>
      </c>
      <c r="C49" s="280" t="s">
        <v>1515</v>
      </c>
      <c r="D49" s="309" t="s">
        <v>48</v>
      </c>
      <c r="E49" s="310" t="s">
        <v>479</v>
      </c>
      <c r="F49" s="310"/>
      <c r="G49" s="310"/>
      <c r="H49" s="310"/>
      <c r="I49" s="311">
        <v>49109000350753</v>
      </c>
      <c r="J49" s="100"/>
      <c r="K49" s="161"/>
      <c r="L49" s="161"/>
      <c r="M49" s="161"/>
      <c r="N49" s="161"/>
    </row>
    <row r="50" spans="1:14" ht="21.75">
      <c r="A50" s="51">
        <v>6</v>
      </c>
      <c r="B50" s="234" t="s">
        <v>226</v>
      </c>
      <c r="C50" s="280" t="s">
        <v>1680</v>
      </c>
      <c r="D50" s="309" t="s">
        <v>1681</v>
      </c>
      <c r="E50" s="310"/>
      <c r="F50" s="310"/>
      <c r="G50" s="310" t="s">
        <v>479</v>
      </c>
      <c r="H50" s="310"/>
      <c r="I50" s="311">
        <v>48103040110270</v>
      </c>
      <c r="J50" s="100"/>
      <c r="K50" s="161"/>
      <c r="L50" s="161"/>
      <c r="M50" s="161"/>
      <c r="N50" s="161"/>
    </row>
    <row r="51" spans="1:14" ht="21.75">
      <c r="A51" s="51">
        <v>7</v>
      </c>
      <c r="B51" s="234" t="s">
        <v>226</v>
      </c>
      <c r="C51" s="283" t="s">
        <v>1517</v>
      </c>
      <c r="D51" s="309" t="s">
        <v>48</v>
      </c>
      <c r="E51" s="310" t="s">
        <v>479</v>
      </c>
      <c r="F51" s="310"/>
      <c r="G51" s="310"/>
      <c r="H51" s="310"/>
      <c r="I51" s="311">
        <v>48109000798306</v>
      </c>
      <c r="J51" s="100"/>
      <c r="K51" s="161"/>
      <c r="L51" s="161"/>
      <c r="M51" s="161"/>
      <c r="N51" s="161"/>
    </row>
    <row r="52" spans="1:14" ht="21.75">
      <c r="A52" s="51">
        <v>8</v>
      </c>
      <c r="B52" s="234" t="s">
        <v>226</v>
      </c>
      <c r="C52" s="280" t="s">
        <v>1519</v>
      </c>
      <c r="D52" s="309" t="s">
        <v>48</v>
      </c>
      <c r="E52" s="310" t="s">
        <v>479</v>
      </c>
      <c r="F52" s="310"/>
      <c r="G52" s="310"/>
      <c r="H52" s="310"/>
      <c r="I52" s="311">
        <v>50109000000781</v>
      </c>
      <c r="J52" s="100"/>
      <c r="K52" s="161"/>
      <c r="L52" s="161"/>
      <c r="M52" s="161"/>
      <c r="N52" s="161"/>
    </row>
    <row r="53" spans="1:14" ht="21.75">
      <c r="A53" s="51">
        <v>9</v>
      </c>
      <c r="B53" s="234" t="s">
        <v>226</v>
      </c>
      <c r="C53" s="280" t="s">
        <v>1521</v>
      </c>
      <c r="D53" s="309" t="s">
        <v>48</v>
      </c>
      <c r="E53" s="310" t="s">
        <v>479</v>
      </c>
      <c r="F53" s="310"/>
      <c r="G53" s="310"/>
      <c r="H53" s="310"/>
      <c r="I53" s="311">
        <v>48109000413226</v>
      </c>
      <c r="J53" s="100"/>
      <c r="K53" s="161"/>
      <c r="L53" s="161"/>
      <c r="M53" s="161"/>
      <c r="N53" s="161"/>
    </row>
    <row r="54" spans="1:14" ht="21.75">
      <c r="A54" s="51">
        <v>10</v>
      </c>
      <c r="B54" s="234" t="s">
        <v>226</v>
      </c>
      <c r="C54" s="280" t="s">
        <v>1523</v>
      </c>
      <c r="D54" s="309" t="s">
        <v>48</v>
      </c>
      <c r="E54" s="310" t="s">
        <v>479</v>
      </c>
      <c r="F54" s="310"/>
      <c r="G54" s="310"/>
      <c r="H54" s="310"/>
      <c r="I54" s="311">
        <v>50109005054723</v>
      </c>
      <c r="J54" s="100"/>
      <c r="K54" s="161"/>
      <c r="L54" s="161"/>
      <c r="M54" s="161"/>
      <c r="N54" s="161"/>
    </row>
    <row r="55" spans="1:14" ht="21.75">
      <c r="A55" s="51">
        <v>11</v>
      </c>
      <c r="B55" s="234" t="s">
        <v>226</v>
      </c>
      <c r="C55" s="280" t="s">
        <v>1682</v>
      </c>
      <c r="D55" s="309" t="s">
        <v>1681</v>
      </c>
      <c r="E55" s="310"/>
      <c r="F55" s="310"/>
      <c r="G55" s="310" t="s">
        <v>479</v>
      </c>
      <c r="H55" s="310"/>
      <c r="I55" s="311">
        <v>50109000500868</v>
      </c>
      <c r="J55" s="100"/>
      <c r="K55" s="161"/>
      <c r="L55" s="161"/>
      <c r="M55" s="161"/>
      <c r="N55" s="161"/>
    </row>
    <row r="56" spans="1:14" ht="21.75">
      <c r="A56" s="51">
        <v>12</v>
      </c>
      <c r="B56" s="234" t="s">
        <v>226</v>
      </c>
      <c r="C56" s="280" t="s">
        <v>1683</v>
      </c>
      <c r="D56" s="309" t="s">
        <v>1681</v>
      </c>
      <c r="E56" s="310"/>
      <c r="F56" s="310"/>
      <c r="G56" s="310"/>
      <c r="H56" s="310" t="s">
        <v>479</v>
      </c>
      <c r="I56" s="311"/>
      <c r="J56" s="100"/>
      <c r="K56" s="161"/>
      <c r="L56" s="161"/>
      <c r="M56" s="161"/>
      <c r="N56" s="161"/>
    </row>
    <row r="57" spans="1:14" ht="21.75">
      <c r="A57" s="51">
        <v>13</v>
      </c>
      <c r="B57" s="234" t="s">
        <v>226</v>
      </c>
      <c r="C57" s="280" t="s">
        <v>1526</v>
      </c>
      <c r="D57" s="309" t="s">
        <v>48</v>
      </c>
      <c r="E57" s="310"/>
      <c r="F57" s="310" t="s">
        <v>479</v>
      </c>
      <c r="G57" s="310"/>
      <c r="H57" s="310"/>
      <c r="I57" s="311"/>
      <c r="J57" s="100"/>
      <c r="K57" s="161"/>
      <c r="L57" s="161"/>
      <c r="M57" s="161"/>
      <c r="N57" s="161"/>
    </row>
    <row r="58" spans="1:14" ht="21.75">
      <c r="A58" s="51">
        <v>14</v>
      </c>
      <c r="B58" s="234" t="s">
        <v>226</v>
      </c>
      <c r="C58" s="280" t="s">
        <v>1528</v>
      </c>
      <c r="D58" s="309" t="s">
        <v>1530</v>
      </c>
      <c r="E58" s="310"/>
      <c r="F58" s="310" t="s">
        <v>479</v>
      </c>
      <c r="G58" s="310"/>
      <c r="H58" s="310"/>
      <c r="I58" s="311"/>
      <c r="J58" s="100"/>
      <c r="K58" s="161"/>
      <c r="L58" s="161"/>
      <c r="M58" s="161"/>
      <c r="N58" s="161"/>
    </row>
    <row r="59" spans="1:14" ht="21.75">
      <c r="A59" s="51">
        <v>15</v>
      </c>
      <c r="B59" s="234" t="s">
        <v>226</v>
      </c>
      <c r="C59" s="285" t="s">
        <v>1531</v>
      </c>
      <c r="D59" s="309" t="s">
        <v>48</v>
      </c>
      <c r="E59" s="310"/>
      <c r="F59" s="310" t="s">
        <v>479</v>
      </c>
      <c r="G59" s="310"/>
      <c r="H59" s="310"/>
      <c r="I59" s="311"/>
      <c r="J59" s="100"/>
      <c r="K59" s="161"/>
      <c r="L59" s="161"/>
      <c r="M59" s="161"/>
      <c r="N59" s="161"/>
    </row>
    <row r="60" spans="1:14" ht="21.75">
      <c r="A60" s="51">
        <v>16</v>
      </c>
      <c r="B60" s="234" t="s">
        <v>226</v>
      </c>
      <c r="C60" s="280" t="s">
        <v>1533</v>
      </c>
      <c r="D60" s="309" t="s">
        <v>48</v>
      </c>
      <c r="E60" s="310" t="s">
        <v>479</v>
      </c>
      <c r="F60" s="310"/>
      <c r="G60" s="310"/>
      <c r="H60" s="310"/>
      <c r="I60" s="311">
        <v>50109005010801</v>
      </c>
      <c r="J60" s="100"/>
      <c r="K60" s="161"/>
      <c r="L60" s="161"/>
      <c r="M60" s="161"/>
      <c r="N60" s="161"/>
    </row>
    <row r="61" spans="1:14" ht="21.75">
      <c r="A61" s="51">
        <v>17</v>
      </c>
      <c r="B61" s="234" t="s">
        <v>226</v>
      </c>
      <c r="C61" s="280" t="s">
        <v>1535</v>
      </c>
      <c r="D61" s="309" t="s">
        <v>48</v>
      </c>
      <c r="E61" s="310"/>
      <c r="F61" s="310" t="s">
        <v>479</v>
      </c>
      <c r="G61" s="310"/>
      <c r="H61" s="310"/>
      <c r="I61" s="311" t="s">
        <v>1684</v>
      </c>
      <c r="J61" s="100"/>
      <c r="K61" s="161"/>
      <c r="L61" s="161"/>
      <c r="M61" s="161"/>
      <c r="N61" s="161"/>
    </row>
    <row r="62" spans="1:14" ht="21.75">
      <c r="A62" s="51">
        <v>18</v>
      </c>
      <c r="B62" s="234" t="s">
        <v>226</v>
      </c>
      <c r="C62" s="280" t="s">
        <v>1537</v>
      </c>
      <c r="D62" s="309" t="s">
        <v>1530</v>
      </c>
      <c r="E62" s="310"/>
      <c r="F62" s="310" t="s">
        <v>479</v>
      </c>
      <c r="G62" s="310"/>
      <c r="H62" s="310"/>
      <c r="I62" s="311"/>
      <c r="J62" s="100"/>
      <c r="K62" s="161"/>
      <c r="L62" s="161"/>
      <c r="M62" s="161"/>
      <c r="N62" s="161"/>
    </row>
    <row r="63" spans="1:14" ht="21.75">
      <c r="A63" s="51">
        <v>19</v>
      </c>
      <c r="B63" s="234" t="s">
        <v>226</v>
      </c>
      <c r="C63" s="280" t="s">
        <v>1685</v>
      </c>
      <c r="D63" s="309" t="s">
        <v>1681</v>
      </c>
      <c r="E63" s="310"/>
      <c r="F63" s="310"/>
      <c r="G63" s="310" t="s">
        <v>479</v>
      </c>
      <c r="H63" s="310"/>
      <c r="I63" s="311">
        <v>53109000140612</v>
      </c>
      <c r="J63" s="100"/>
      <c r="K63" s="161"/>
      <c r="L63" s="161"/>
      <c r="M63" s="161"/>
      <c r="N63" s="161"/>
    </row>
    <row r="64" spans="1:14" ht="21.75">
      <c r="A64" s="51">
        <v>20</v>
      </c>
      <c r="B64" s="234" t="s">
        <v>226</v>
      </c>
      <c r="C64" s="280" t="s">
        <v>1539</v>
      </c>
      <c r="D64" s="309" t="s">
        <v>48</v>
      </c>
      <c r="E64" s="310" t="s">
        <v>479</v>
      </c>
      <c r="F64" s="310"/>
      <c r="G64" s="310"/>
      <c r="H64" s="310"/>
      <c r="I64" s="311">
        <v>49109000305251</v>
      </c>
      <c r="J64" s="100"/>
      <c r="K64" s="161"/>
      <c r="L64" s="161"/>
      <c r="M64" s="161"/>
      <c r="N64" s="161"/>
    </row>
    <row r="65" spans="1:14" ht="21.75">
      <c r="A65" s="51">
        <v>21</v>
      </c>
      <c r="B65" s="234" t="s">
        <v>226</v>
      </c>
      <c r="C65" s="280" t="s">
        <v>1686</v>
      </c>
      <c r="D65" s="309" t="s">
        <v>1681</v>
      </c>
      <c r="E65" s="310"/>
      <c r="F65" s="310"/>
      <c r="G65" s="310" t="s">
        <v>479</v>
      </c>
      <c r="H65" s="310"/>
      <c r="I65" s="311">
        <v>55203040118302</v>
      </c>
      <c r="J65" s="100"/>
      <c r="K65" s="161"/>
      <c r="L65" s="161"/>
      <c r="M65" s="161"/>
      <c r="N65" s="161"/>
    </row>
    <row r="66" spans="1:14" ht="21.75">
      <c r="A66" s="51">
        <v>22</v>
      </c>
      <c r="B66" s="234" t="s">
        <v>226</v>
      </c>
      <c r="C66" s="280" t="s">
        <v>1541</v>
      </c>
      <c r="D66" s="309" t="s">
        <v>48</v>
      </c>
      <c r="E66" s="310"/>
      <c r="F66" s="310" t="s">
        <v>479</v>
      </c>
      <c r="G66" s="310"/>
      <c r="H66" s="310"/>
      <c r="I66" s="311"/>
      <c r="J66" s="100"/>
      <c r="K66" s="161"/>
      <c r="L66" s="161"/>
      <c r="M66" s="161"/>
      <c r="N66" s="161"/>
    </row>
    <row r="67" spans="1:14" ht="21.75">
      <c r="A67" s="51">
        <v>23</v>
      </c>
      <c r="B67" s="312" t="s">
        <v>226</v>
      </c>
      <c r="C67" s="280" t="s">
        <v>1687</v>
      </c>
      <c r="D67" s="309" t="s">
        <v>1681</v>
      </c>
      <c r="E67" s="313"/>
      <c r="F67" s="313"/>
      <c r="G67" s="310" t="s">
        <v>479</v>
      </c>
      <c r="H67" s="313"/>
      <c r="I67" s="311">
        <v>52109000235742</v>
      </c>
      <c r="J67" s="100"/>
      <c r="K67" s="161"/>
      <c r="L67" s="161"/>
      <c r="M67" s="161"/>
      <c r="N67" s="161"/>
    </row>
    <row r="68" spans="1:14" ht="21.75">
      <c r="A68" s="51">
        <v>24</v>
      </c>
      <c r="B68" s="234" t="s">
        <v>226</v>
      </c>
      <c r="C68" s="280" t="s">
        <v>1543</v>
      </c>
      <c r="D68" s="309" t="s">
        <v>48</v>
      </c>
      <c r="E68" s="310" t="s">
        <v>479</v>
      </c>
      <c r="F68" s="310"/>
      <c r="G68" s="310"/>
      <c r="H68" s="310"/>
      <c r="I68" s="311">
        <v>54109000474866</v>
      </c>
      <c r="J68" s="100"/>
      <c r="K68" s="161"/>
      <c r="L68" s="161"/>
      <c r="M68" s="161"/>
      <c r="N68" s="161"/>
    </row>
    <row r="69" spans="1:14" ht="21.75">
      <c r="A69" s="51">
        <v>25</v>
      </c>
      <c r="B69" s="234" t="s">
        <v>226</v>
      </c>
      <c r="C69" s="280" t="s">
        <v>1688</v>
      </c>
      <c r="D69" s="309" t="s">
        <v>1681</v>
      </c>
      <c r="E69" s="310"/>
      <c r="F69" s="310"/>
      <c r="G69" s="310"/>
      <c r="H69" s="310" t="s">
        <v>479</v>
      </c>
      <c r="I69" s="311"/>
      <c r="J69" s="100"/>
      <c r="K69" s="161"/>
      <c r="L69" s="161"/>
      <c r="M69" s="161"/>
      <c r="N69" s="161"/>
    </row>
    <row r="70" spans="1:14" ht="21.75">
      <c r="A70" s="51">
        <v>26</v>
      </c>
      <c r="B70" s="234" t="s">
        <v>226</v>
      </c>
      <c r="C70" s="280" t="s">
        <v>1547</v>
      </c>
      <c r="D70" s="309" t="s">
        <v>48</v>
      </c>
      <c r="E70" s="310" t="s">
        <v>479</v>
      </c>
      <c r="F70" s="310"/>
      <c r="G70" s="310"/>
      <c r="H70" s="310"/>
      <c r="I70" s="311">
        <v>55109000044118</v>
      </c>
      <c r="J70" s="100"/>
      <c r="K70" s="161"/>
      <c r="L70" s="161"/>
      <c r="M70" s="161"/>
      <c r="N70" s="161"/>
    </row>
    <row r="71" spans="1:14" ht="21.75">
      <c r="A71" s="51">
        <v>27</v>
      </c>
      <c r="B71" s="234" t="s">
        <v>226</v>
      </c>
      <c r="C71" s="280" t="s">
        <v>1550</v>
      </c>
      <c r="D71" s="309" t="s">
        <v>48</v>
      </c>
      <c r="E71" s="310"/>
      <c r="F71" s="310" t="s">
        <v>479</v>
      </c>
      <c r="G71" s="310"/>
      <c r="H71" s="310"/>
      <c r="I71" s="311" t="s">
        <v>1684</v>
      </c>
      <c r="J71" s="100"/>
      <c r="K71" s="161"/>
      <c r="L71" s="161"/>
      <c r="M71" s="161"/>
      <c r="N71" s="161"/>
    </row>
    <row r="72" spans="1:14" ht="21.75">
      <c r="A72" s="51">
        <v>28</v>
      </c>
      <c r="B72" s="234" t="s">
        <v>226</v>
      </c>
      <c r="C72" s="280" t="s">
        <v>1552</v>
      </c>
      <c r="D72" s="309" t="s">
        <v>48</v>
      </c>
      <c r="E72" s="310" t="s">
        <v>479</v>
      </c>
      <c r="F72" s="310"/>
      <c r="G72" s="310"/>
      <c r="H72" s="310"/>
      <c r="I72" s="311">
        <v>56203040034522</v>
      </c>
      <c r="J72" s="100"/>
      <c r="K72" s="161"/>
      <c r="L72" s="161"/>
      <c r="M72" s="161"/>
      <c r="N72" s="161"/>
    </row>
    <row r="73" spans="1:14" ht="21.75">
      <c r="A73" s="51">
        <v>29</v>
      </c>
      <c r="B73" s="234" t="s">
        <v>226</v>
      </c>
      <c r="C73" s="280" t="s">
        <v>1554</v>
      </c>
      <c r="D73" s="309" t="s">
        <v>48</v>
      </c>
      <c r="E73" s="310" t="s">
        <v>479</v>
      </c>
      <c r="F73" s="310"/>
      <c r="G73" s="310"/>
      <c r="H73" s="310"/>
      <c r="I73" s="311">
        <v>55109000044070</v>
      </c>
      <c r="J73" s="100"/>
      <c r="K73" s="161"/>
      <c r="L73" s="161"/>
      <c r="M73" s="161"/>
      <c r="N73" s="161"/>
    </row>
    <row r="74" spans="1:14" ht="21.75">
      <c r="A74" s="51">
        <v>30</v>
      </c>
      <c r="B74" s="234" t="s">
        <v>226</v>
      </c>
      <c r="C74" s="280" t="s">
        <v>1555</v>
      </c>
      <c r="D74" s="309" t="s">
        <v>48</v>
      </c>
      <c r="E74" s="310" t="s">
        <v>479</v>
      </c>
      <c r="F74" s="310"/>
      <c r="G74" s="310"/>
      <c r="H74" s="310"/>
      <c r="I74" s="311"/>
      <c r="J74" s="100"/>
      <c r="K74" s="161"/>
      <c r="L74" s="161"/>
      <c r="M74" s="161"/>
      <c r="N74" s="161"/>
    </row>
    <row r="75" spans="1:14" ht="21.75">
      <c r="A75" s="51">
        <v>31</v>
      </c>
      <c r="B75" s="234" t="s">
        <v>226</v>
      </c>
      <c r="C75" s="280" t="s">
        <v>1689</v>
      </c>
      <c r="D75" s="309" t="s">
        <v>1681</v>
      </c>
      <c r="E75" s="310"/>
      <c r="F75" s="310"/>
      <c r="G75" s="310"/>
      <c r="H75" s="310" t="s">
        <v>479</v>
      </c>
      <c r="I75" s="311" t="s">
        <v>1684</v>
      </c>
      <c r="J75" s="100"/>
      <c r="K75" s="161"/>
      <c r="L75" s="161"/>
      <c r="M75" s="161"/>
      <c r="N75" s="161"/>
    </row>
    <row r="76" spans="1:14" ht="21.75">
      <c r="A76" s="51">
        <v>32</v>
      </c>
      <c r="B76" s="234" t="s">
        <v>226</v>
      </c>
      <c r="C76" s="280" t="s">
        <v>1557</v>
      </c>
      <c r="D76" s="309" t="s">
        <v>48</v>
      </c>
      <c r="E76" s="310" t="s">
        <v>479</v>
      </c>
      <c r="F76" s="310"/>
      <c r="G76" s="310"/>
      <c r="H76" s="310"/>
      <c r="I76" s="311">
        <v>53109000242555</v>
      </c>
      <c r="J76" s="100"/>
      <c r="K76" s="161"/>
      <c r="L76" s="161"/>
      <c r="M76" s="161"/>
      <c r="N76" s="161"/>
    </row>
    <row r="77" spans="1:14" ht="21.75">
      <c r="A77" s="51">
        <v>33</v>
      </c>
      <c r="B77" s="234" t="s">
        <v>226</v>
      </c>
      <c r="C77" s="280" t="s">
        <v>1559</v>
      </c>
      <c r="D77" s="309" t="s">
        <v>48</v>
      </c>
      <c r="E77" s="310"/>
      <c r="F77" s="310" t="s">
        <v>479</v>
      </c>
      <c r="G77" s="310"/>
      <c r="H77" s="310"/>
      <c r="I77" s="311" t="s">
        <v>1684</v>
      </c>
      <c r="J77" s="100"/>
      <c r="K77" s="161"/>
      <c r="L77" s="161"/>
      <c r="M77" s="161"/>
      <c r="N77" s="161"/>
    </row>
    <row r="78" spans="1:14" ht="21.75">
      <c r="A78" s="51">
        <v>34</v>
      </c>
      <c r="B78" s="234" t="s">
        <v>226</v>
      </c>
      <c r="C78" s="280" t="s">
        <v>1562</v>
      </c>
      <c r="D78" s="309" t="s">
        <v>48</v>
      </c>
      <c r="E78" s="310" t="s">
        <v>479</v>
      </c>
      <c r="F78" s="310"/>
      <c r="G78" s="310"/>
      <c r="H78" s="310"/>
      <c r="I78" s="311"/>
      <c r="J78" s="100"/>
      <c r="K78" s="161"/>
      <c r="L78" s="161"/>
      <c r="M78" s="161"/>
      <c r="N78" s="161"/>
    </row>
    <row r="79" spans="1:14" ht="21.75">
      <c r="A79" s="51">
        <v>35</v>
      </c>
      <c r="B79" s="234" t="s">
        <v>226</v>
      </c>
      <c r="C79" s="280" t="s">
        <v>1564</v>
      </c>
      <c r="D79" s="309" t="s">
        <v>1530</v>
      </c>
      <c r="E79" s="310"/>
      <c r="F79" s="310" t="s">
        <v>479</v>
      </c>
      <c r="G79" s="310"/>
      <c r="H79" s="310"/>
      <c r="I79" s="311"/>
      <c r="J79" s="100"/>
      <c r="K79" s="161"/>
      <c r="L79" s="161"/>
      <c r="M79" s="161"/>
      <c r="N79" s="161"/>
    </row>
    <row r="80" spans="1:14" ht="21.75">
      <c r="A80" s="51">
        <v>36</v>
      </c>
      <c r="B80" s="234" t="s">
        <v>226</v>
      </c>
      <c r="C80" s="280" t="s">
        <v>1566</v>
      </c>
      <c r="D80" s="309" t="s">
        <v>48</v>
      </c>
      <c r="E80" s="310" t="s">
        <v>479</v>
      </c>
      <c r="F80" s="310"/>
      <c r="G80" s="310"/>
      <c r="H80" s="310"/>
      <c r="I80" s="311">
        <v>49109000290742</v>
      </c>
      <c r="J80" s="100"/>
      <c r="K80" s="161"/>
      <c r="L80" s="161"/>
      <c r="M80" s="161"/>
      <c r="N80" s="161"/>
    </row>
    <row r="81" spans="1:14" ht="21.75">
      <c r="A81" s="51">
        <v>37</v>
      </c>
      <c r="B81" s="234" t="s">
        <v>226</v>
      </c>
      <c r="C81" s="280" t="s">
        <v>1690</v>
      </c>
      <c r="D81" s="309" t="s">
        <v>1681</v>
      </c>
      <c r="E81" s="310"/>
      <c r="F81" s="310"/>
      <c r="G81" s="310"/>
      <c r="H81" s="310" t="s">
        <v>479</v>
      </c>
      <c r="I81" s="311"/>
      <c r="J81" s="100"/>
      <c r="K81" s="161"/>
      <c r="L81" s="161"/>
      <c r="M81" s="161"/>
      <c r="N81" s="161"/>
    </row>
    <row r="82" spans="1:14" ht="21.75">
      <c r="A82" s="51">
        <v>38</v>
      </c>
      <c r="B82" s="234" t="s">
        <v>226</v>
      </c>
      <c r="C82" s="280" t="s">
        <v>1568</v>
      </c>
      <c r="D82" s="309" t="s">
        <v>48</v>
      </c>
      <c r="E82" s="310" t="s">
        <v>479</v>
      </c>
      <c r="F82" s="310"/>
      <c r="G82" s="310"/>
      <c r="H82" s="310"/>
      <c r="I82" s="314">
        <v>55109000044100</v>
      </c>
      <c r="J82" s="100"/>
      <c r="K82" s="161"/>
      <c r="L82" s="161"/>
      <c r="M82" s="161"/>
      <c r="N82" s="161"/>
    </row>
    <row r="83" spans="1:14" ht="21.75">
      <c r="A83" s="51">
        <v>39</v>
      </c>
      <c r="B83" s="234" t="s">
        <v>226</v>
      </c>
      <c r="C83" s="280" t="s">
        <v>1571</v>
      </c>
      <c r="D83" s="309" t="s">
        <v>48</v>
      </c>
      <c r="E83" s="310" t="s">
        <v>479</v>
      </c>
      <c r="F83" s="310"/>
      <c r="G83" s="310"/>
      <c r="H83" s="310"/>
      <c r="I83" s="311">
        <v>53109000078773</v>
      </c>
      <c r="J83" s="100"/>
      <c r="K83" s="161"/>
      <c r="L83" s="161"/>
      <c r="M83" s="161"/>
      <c r="N83" s="161"/>
    </row>
    <row r="84" spans="1:14" ht="21.75">
      <c r="A84" s="51">
        <v>40</v>
      </c>
      <c r="B84" s="234" t="s">
        <v>226</v>
      </c>
      <c r="C84" s="280" t="s">
        <v>1573</v>
      </c>
      <c r="D84" s="309" t="s">
        <v>48</v>
      </c>
      <c r="E84" s="310"/>
      <c r="F84" s="310" t="s">
        <v>479</v>
      </c>
      <c r="G84" s="310"/>
      <c r="H84" s="310"/>
      <c r="I84" s="311" t="s">
        <v>1684</v>
      </c>
      <c r="J84" s="100"/>
      <c r="K84" s="161"/>
      <c r="L84" s="161"/>
      <c r="M84" s="161"/>
      <c r="N84" s="161"/>
    </row>
    <row r="85" spans="1:14" ht="21.75">
      <c r="A85" s="51">
        <v>41</v>
      </c>
      <c r="B85" s="234" t="s">
        <v>226</v>
      </c>
      <c r="C85" s="280" t="s">
        <v>1575</v>
      </c>
      <c r="D85" s="309" t="s">
        <v>48</v>
      </c>
      <c r="E85" s="310" t="s">
        <v>479</v>
      </c>
      <c r="F85" s="310"/>
      <c r="G85" s="310"/>
      <c r="H85" s="310"/>
      <c r="I85" s="311">
        <v>54109000474874</v>
      </c>
      <c r="J85" s="100"/>
      <c r="K85" s="161"/>
      <c r="L85" s="161"/>
      <c r="M85" s="161"/>
      <c r="N85" s="161"/>
    </row>
    <row r="86" spans="1:14" ht="21.75">
      <c r="A86" s="51">
        <v>42</v>
      </c>
      <c r="B86" s="234" t="s">
        <v>226</v>
      </c>
      <c r="C86" s="280" t="s">
        <v>1691</v>
      </c>
      <c r="D86" s="309" t="s">
        <v>1681</v>
      </c>
      <c r="E86" s="310"/>
      <c r="F86" s="310"/>
      <c r="G86" s="310" t="s">
        <v>479</v>
      </c>
      <c r="H86" s="310"/>
      <c r="I86" s="311">
        <v>55109000044088</v>
      </c>
      <c r="J86" s="100"/>
      <c r="K86" s="161"/>
      <c r="L86" s="161"/>
      <c r="M86" s="161"/>
      <c r="N86" s="161"/>
    </row>
    <row r="87" spans="1:14" ht="21.75">
      <c r="A87" s="51">
        <v>43</v>
      </c>
      <c r="B87" s="234" t="s">
        <v>226</v>
      </c>
      <c r="C87" s="280" t="s">
        <v>1692</v>
      </c>
      <c r="D87" s="309" t="s">
        <v>1681</v>
      </c>
      <c r="E87" s="310"/>
      <c r="F87" s="310"/>
      <c r="G87" s="310"/>
      <c r="H87" s="310" t="s">
        <v>479</v>
      </c>
      <c r="I87" s="311" t="s">
        <v>1684</v>
      </c>
      <c r="J87" s="100"/>
      <c r="K87" s="161"/>
      <c r="L87" s="161"/>
      <c r="M87" s="161"/>
      <c r="N87" s="161"/>
    </row>
    <row r="88" spans="1:14" ht="21.75">
      <c r="A88" s="51">
        <v>44</v>
      </c>
      <c r="B88" s="234" t="s">
        <v>226</v>
      </c>
      <c r="C88" s="280" t="s">
        <v>1577</v>
      </c>
      <c r="D88" s="309" t="s">
        <v>48</v>
      </c>
      <c r="E88" s="310" t="s">
        <v>479</v>
      </c>
      <c r="F88" s="310"/>
      <c r="G88" s="310"/>
      <c r="H88" s="310"/>
      <c r="I88" s="311">
        <v>53109000041744</v>
      </c>
      <c r="J88" s="100"/>
      <c r="K88" s="161"/>
      <c r="L88" s="161"/>
      <c r="M88" s="161"/>
      <c r="N88" s="161"/>
    </row>
    <row r="89" spans="1:14" ht="21.75">
      <c r="A89" s="51">
        <v>45</v>
      </c>
      <c r="B89" s="234" t="s">
        <v>226</v>
      </c>
      <c r="C89" s="280" t="s">
        <v>1579</v>
      </c>
      <c r="D89" s="309" t="s">
        <v>48</v>
      </c>
      <c r="E89" s="310" t="s">
        <v>479</v>
      </c>
      <c r="F89" s="310"/>
      <c r="G89" s="310"/>
      <c r="H89" s="310"/>
      <c r="I89" s="311">
        <v>5601846</v>
      </c>
      <c r="J89" s="100"/>
      <c r="K89" s="161"/>
      <c r="L89" s="161"/>
      <c r="M89" s="161"/>
      <c r="N89" s="161"/>
    </row>
    <row r="90" spans="1:14" ht="21.75">
      <c r="A90" s="51">
        <v>46</v>
      </c>
      <c r="B90" s="234" t="s">
        <v>226</v>
      </c>
      <c r="C90" s="280" t="s">
        <v>1580</v>
      </c>
      <c r="D90" s="309" t="s">
        <v>48</v>
      </c>
      <c r="E90" s="310" t="s">
        <v>479</v>
      </c>
      <c r="F90" s="310"/>
      <c r="G90" s="310"/>
      <c r="H90" s="310"/>
      <c r="I90" s="311">
        <v>55109000044134</v>
      </c>
      <c r="J90" s="100"/>
      <c r="K90" s="161"/>
      <c r="L90" s="161"/>
      <c r="M90" s="161"/>
      <c r="N90" s="161"/>
    </row>
    <row r="91" spans="1:14" ht="21.75">
      <c r="A91" s="51">
        <v>47</v>
      </c>
      <c r="B91" s="234" t="s">
        <v>226</v>
      </c>
      <c r="C91" s="280" t="s">
        <v>1583</v>
      </c>
      <c r="D91" s="309" t="s">
        <v>48</v>
      </c>
      <c r="E91" s="310" t="s">
        <v>479</v>
      </c>
      <c r="F91" s="310"/>
      <c r="G91" s="310"/>
      <c r="H91" s="310"/>
      <c r="I91" s="311">
        <v>54109000259493</v>
      </c>
      <c r="J91" s="100"/>
      <c r="K91" s="161"/>
      <c r="L91" s="161"/>
      <c r="M91" s="161"/>
      <c r="N91" s="161"/>
    </row>
    <row r="92" spans="1:14" ht="21.75">
      <c r="A92" s="51">
        <v>48</v>
      </c>
      <c r="B92" s="234" t="s">
        <v>226</v>
      </c>
      <c r="C92" s="280" t="s">
        <v>1693</v>
      </c>
      <c r="D92" s="309" t="s">
        <v>1681</v>
      </c>
      <c r="E92" s="310"/>
      <c r="F92" s="310"/>
      <c r="G92" s="310"/>
      <c r="H92" s="310" t="s">
        <v>479</v>
      </c>
      <c r="I92" s="311"/>
      <c r="J92" s="100"/>
      <c r="K92" s="161"/>
      <c r="L92" s="161"/>
      <c r="M92" s="161"/>
      <c r="N92" s="161"/>
    </row>
    <row r="93" spans="1:14" ht="21.75">
      <c r="A93" s="51">
        <v>49</v>
      </c>
      <c r="B93" s="234" t="s">
        <v>226</v>
      </c>
      <c r="C93" s="280" t="s">
        <v>1585</v>
      </c>
      <c r="D93" s="309" t="s">
        <v>48</v>
      </c>
      <c r="E93" s="310"/>
      <c r="F93" s="310"/>
      <c r="G93" s="310" t="s">
        <v>479</v>
      </c>
      <c r="H93" s="310"/>
      <c r="I93" s="311"/>
      <c r="J93" s="100"/>
      <c r="K93" s="161"/>
      <c r="L93" s="161"/>
      <c r="M93" s="161"/>
      <c r="N93" s="161"/>
    </row>
    <row r="94" spans="1:14" ht="21.75">
      <c r="A94" s="51">
        <v>50</v>
      </c>
      <c r="B94" s="234" t="s">
        <v>226</v>
      </c>
      <c r="C94" s="280" t="s">
        <v>1587</v>
      </c>
      <c r="D94" s="309" t="s">
        <v>48</v>
      </c>
      <c r="E94" s="310" t="s">
        <v>479</v>
      </c>
      <c r="F94" s="310"/>
      <c r="G94" s="310"/>
      <c r="H94" s="310"/>
      <c r="I94" s="311">
        <v>54209000126981</v>
      </c>
      <c r="J94" s="100"/>
      <c r="K94" s="161"/>
      <c r="L94" s="161"/>
      <c r="M94" s="161"/>
      <c r="N94" s="161"/>
    </row>
    <row r="95" spans="1:14" ht="21.75">
      <c r="A95" s="51">
        <v>51</v>
      </c>
      <c r="B95" s="234" t="s">
        <v>226</v>
      </c>
      <c r="C95" s="287" t="s">
        <v>1589</v>
      </c>
      <c r="D95" s="309" t="s">
        <v>48</v>
      </c>
      <c r="E95" s="310" t="s">
        <v>479</v>
      </c>
      <c r="F95" s="310"/>
      <c r="G95" s="310"/>
      <c r="H95" s="310"/>
      <c r="I95" s="311">
        <v>55109000044096</v>
      </c>
      <c r="J95" s="100"/>
      <c r="K95" s="161"/>
      <c r="L95" s="161"/>
      <c r="M95" s="161"/>
      <c r="N95" s="161"/>
    </row>
    <row r="96" spans="1:14" ht="21.75">
      <c r="A96" s="51">
        <v>52</v>
      </c>
      <c r="B96" s="234" t="s">
        <v>226</v>
      </c>
      <c r="C96" s="287" t="s">
        <v>1590</v>
      </c>
      <c r="D96" s="309" t="s">
        <v>48</v>
      </c>
      <c r="E96" s="310" t="s">
        <v>479</v>
      </c>
      <c r="F96" s="310"/>
      <c r="G96" s="310"/>
      <c r="H96" s="310"/>
      <c r="I96" s="311">
        <v>54109000259493</v>
      </c>
      <c r="J96" s="100"/>
      <c r="K96" s="161"/>
      <c r="L96" s="161"/>
      <c r="M96" s="161"/>
      <c r="N96" s="161"/>
    </row>
    <row r="97" spans="1:14" ht="21.75">
      <c r="A97" s="51">
        <v>53</v>
      </c>
      <c r="B97" s="234" t="s">
        <v>226</v>
      </c>
      <c r="C97" s="287" t="s">
        <v>1694</v>
      </c>
      <c r="D97" s="309" t="s">
        <v>1681</v>
      </c>
      <c r="E97" s="310"/>
      <c r="F97" s="310"/>
      <c r="G97" s="310" t="s">
        <v>479</v>
      </c>
      <c r="H97" s="310"/>
      <c r="I97" s="311">
        <v>53109000242545</v>
      </c>
      <c r="J97" s="100"/>
      <c r="K97" s="161"/>
      <c r="L97" s="161"/>
      <c r="M97" s="161"/>
      <c r="N97" s="161"/>
    </row>
    <row r="98" spans="1:14" ht="21.75">
      <c r="A98" s="51">
        <v>54</v>
      </c>
      <c r="B98" s="234" t="s">
        <v>226</v>
      </c>
      <c r="C98" s="287" t="s">
        <v>1592</v>
      </c>
      <c r="D98" s="309" t="s">
        <v>48</v>
      </c>
      <c r="E98" s="310" t="s">
        <v>479</v>
      </c>
      <c r="F98" s="310"/>
      <c r="G98" s="310"/>
      <c r="H98" s="310"/>
      <c r="I98" s="311">
        <v>53109000044489</v>
      </c>
      <c r="J98" s="100"/>
      <c r="K98" s="161"/>
      <c r="L98" s="161"/>
      <c r="M98" s="161"/>
      <c r="N98" s="161"/>
    </row>
    <row r="99" spans="1:14" ht="21.75">
      <c r="A99" s="51">
        <v>55</v>
      </c>
      <c r="B99" s="234" t="s">
        <v>226</v>
      </c>
      <c r="C99" s="287" t="s">
        <v>1594</v>
      </c>
      <c r="D99" s="309" t="s">
        <v>1530</v>
      </c>
      <c r="E99" s="310"/>
      <c r="F99" s="310" t="s">
        <v>479</v>
      </c>
      <c r="G99" s="310"/>
      <c r="H99" s="310"/>
      <c r="I99" s="311"/>
      <c r="J99" s="100"/>
      <c r="K99" s="161"/>
      <c r="L99" s="161"/>
      <c r="M99" s="161"/>
      <c r="N99" s="161"/>
    </row>
    <row r="100" spans="1:14" ht="21.75">
      <c r="A100" s="51">
        <v>56</v>
      </c>
      <c r="B100" s="234" t="s">
        <v>226</v>
      </c>
      <c r="C100" s="287" t="s">
        <v>1596</v>
      </c>
      <c r="D100" s="309" t="s">
        <v>48</v>
      </c>
      <c r="E100" s="310" t="s">
        <v>479</v>
      </c>
      <c r="F100" s="310"/>
      <c r="G100" s="310"/>
      <c r="H100" s="310"/>
      <c r="I100" s="315">
        <v>55109000054636</v>
      </c>
      <c r="J100" s="100"/>
      <c r="K100" s="161"/>
      <c r="L100" s="161"/>
      <c r="M100" s="161"/>
      <c r="N100" s="161"/>
    </row>
    <row r="101" spans="1:14" ht="21.75">
      <c r="A101" s="51">
        <v>57</v>
      </c>
      <c r="B101" s="234" t="s">
        <v>226</v>
      </c>
      <c r="C101" s="287" t="s">
        <v>1598</v>
      </c>
      <c r="D101" s="309" t="s">
        <v>1530</v>
      </c>
      <c r="E101" s="310"/>
      <c r="F101" s="310" t="s">
        <v>479</v>
      </c>
      <c r="G101" s="310"/>
      <c r="H101" s="310"/>
      <c r="I101" s="311"/>
      <c r="J101" s="100"/>
      <c r="K101" s="161"/>
      <c r="L101" s="161"/>
      <c r="M101" s="161"/>
      <c r="N101" s="161"/>
    </row>
    <row r="102" spans="1:14" ht="21.75">
      <c r="A102" s="51">
        <v>58</v>
      </c>
      <c r="B102" s="234" t="s">
        <v>226</v>
      </c>
      <c r="C102" s="287" t="s">
        <v>1695</v>
      </c>
      <c r="D102" s="309" t="s">
        <v>1681</v>
      </c>
      <c r="E102" s="310"/>
      <c r="F102" s="310"/>
      <c r="G102" s="310"/>
      <c r="H102" s="310" t="s">
        <v>479</v>
      </c>
      <c r="I102" s="311" t="s">
        <v>1684</v>
      </c>
      <c r="J102" s="100"/>
      <c r="K102" s="161"/>
      <c r="L102" s="161"/>
      <c r="M102" s="161"/>
      <c r="N102" s="161"/>
    </row>
    <row r="103" spans="1:14" ht="21.75">
      <c r="A103" s="51">
        <v>59</v>
      </c>
      <c r="B103" s="234" t="s">
        <v>226</v>
      </c>
      <c r="C103" s="287" t="s">
        <v>1696</v>
      </c>
      <c r="D103" s="309" t="s">
        <v>1681</v>
      </c>
      <c r="E103" s="310"/>
      <c r="F103" s="310"/>
      <c r="G103" s="310"/>
      <c r="H103" s="310" t="s">
        <v>479</v>
      </c>
      <c r="I103" s="311" t="s">
        <v>1684</v>
      </c>
      <c r="J103" s="100"/>
      <c r="K103" s="161"/>
      <c r="L103" s="161"/>
      <c r="M103" s="161"/>
      <c r="N103" s="161"/>
    </row>
    <row r="104" spans="1:14" ht="21.75">
      <c r="A104" s="51">
        <v>60</v>
      </c>
      <c r="B104" s="234" t="s">
        <v>226</v>
      </c>
      <c r="C104" s="287" t="s">
        <v>1600</v>
      </c>
      <c r="D104" s="309" t="s">
        <v>48</v>
      </c>
      <c r="E104" s="310" t="s">
        <v>479</v>
      </c>
      <c r="F104" s="310"/>
      <c r="G104" s="310"/>
      <c r="H104" s="310"/>
      <c r="I104" s="311">
        <v>54109000205172</v>
      </c>
      <c r="J104" s="100"/>
      <c r="K104" s="161"/>
      <c r="L104" s="161"/>
      <c r="M104" s="161"/>
      <c r="N104" s="161"/>
    </row>
    <row r="105" spans="1:14" ht="21.75">
      <c r="A105" s="51">
        <v>61</v>
      </c>
      <c r="B105" s="234" t="s">
        <v>226</v>
      </c>
      <c r="C105" s="287" t="s">
        <v>1602</v>
      </c>
      <c r="D105" s="309" t="s">
        <v>48</v>
      </c>
      <c r="E105" s="310" t="s">
        <v>479</v>
      </c>
      <c r="F105" s="310"/>
      <c r="G105" s="310"/>
      <c r="H105" s="310"/>
      <c r="I105" s="311">
        <v>54109000205431</v>
      </c>
      <c r="J105" s="100"/>
      <c r="K105" s="161"/>
      <c r="L105" s="161"/>
      <c r="M105" s="161"/>
      <c r="N105" s="161"/>
    </row>
    <row r="106" spans="1:14" ht="21.75">
      <c r="A106" s="51">
        <v>62</v>
      </c>
      <c r="B106" s="234" t="s">
        <v>226</v>
      </c>
      <c r="C106" s="280" t="s">
        <v>1604</v>
      </c>
      <c r="D106" s="309" t="s">
        <v>1404</v>
      </c>
      <c r="E106" s="310"/>
      <c r="F106" s="310" t="s">
        <v>479</v>
      </c>
      <c r="G106" s="310"/>
      <c r="H106" s="310"/>
      <c r="I106" s="311">
        <v>52190006008360</v>
      </c>
      <c r="J106" s="100"/>
      <c r="K106" s="161"/>
      <c r="L106" s="161"/>
      <c r="M106" s="161"/>
      <c r="N106" s="161"/>
    </row>
    <row r="107" spans="1:14" ht="21.75">
      <c r="A107" s="51">
        <v>63</v>
      </c>
      <c r="B107" s="234" t="s">
        <v>226</v>
      </c>
      <c r="C107" s="280" t="s">
        <v>1607</v>
      </c>
      <c r="D107" s="309" t="s">
        <v>1504</v>
      </c>
      <c r="E107" s="310"/>
      <c r="F107" s="310" t="s">
        <v>479</v>
      </c>
      <c r="G107" s="310"/>
      <c r="H107" s="310"/>
      <c r="I107" s="311"/>
      <c r="J107" s="100"/>
      <c r="K107" s="161"/>
      <c r="L107" s="161"/>
      <c r="M107" s="161"/>
      <c r="N107" s="161"/>
    </row>
    <row r="108" spans="1:14" ht="21.75">
      <c r="A108" s="51">
        <v>64</v>
      </c>
      <c r="B108" s="234" t="s">
        <v>226</v>
      </c>
      <c r="C108" s="280" t="s">
        <v>1608</v>
      </c>
      <c r="D108" s="309" t="s">
        <v>48</v>
      </c>
      <c r="E108" s="310"/>
      <c r="F108" s="310" t="s">
        <v>479</v>
      </c>
      <c r="G108" s="310"/>
      <c r="H108" s="310"/>
      <c r="I108" s="311"/>
      <c r="J108" s="100"/>
      <c r="K108" s="161"/>
      <c r="L108" s="161"/>
      <c r="M108" s="161"/>
      <c r="N108" s="161"/>
    </row>
    <row r="109" spans="1:14" ht="21.75">
      <c r="A109" s="51">
        <v>65</v>
      </c>
      <c r="B109" s="234" t="s">
        <v>226</v>
      </c>
      <c r="C109" s="280" t="s">
        <v>1697</v>
      </c>
      <c r="D109" s="309" t="s">
        <v>1681</v>
      </c>
      <c r="E109" s="310"/>
      <c r="F109" s="310"/>
      <c r="G109" s="310" t="s">
        <v>479</v>
      </c>
      <c r="H109" s="310"/>
      <c r="I109" s="311">
        <v>55109000131967</v>
      </c>
      <c r="J109" s="100"/>
      <c r="K109" s="161"/>
      <c r="L109" s="161"/>
      <c r="M109" s="161"/>
      <c r="N109" s="161"/>
    </row>
    <row r="110" spans="1:14" ht="21.75">
      <c r="A110" s="51">
        <v>66</v>
      </c>
      <c r="B110" s="234" t="s">
        <v>226</v>
      </c>
      <c r="C110" s="280" t="s">
        <v>1610</v>
      </c>
      <c r="D110" s="309" t="s">
        <v>48</v>
      </c>
      <c r="E110" s="310" t="s">
        <v>479</v>
      </c>
      <c r="F110" s="310"/>
      <c r="G110" s="310"/>
      <c r="H110" s="310"/>
      <c r="I110" s="311"/>
      <c r="J110" s="100"/>
      <c r="K110" s="161"/>
      <c r="L110" s="161"/>
      <c r="M110" s="161"/>
      <c r="N110" s="161"/>
    </row>
    <row r="111" spans="1:14" ht="21.75">
      <c r="A111" s="51">
        <v>67</v>
      </c>
      <c r="B111" s="234" t="s">
        <v>226</v>
      </c>
      <c r="C111" s="280" t="s">
        <v>1612</v>
      </c>
      <c r="D111" s="309" t="s">
        <v>48</v>
      </c>
      <c r="E111" s="310" t="s">
        <v>479</v>
      </c>
      <c r="F111" s="310"/>
      <c r="G111" s="310"/>
      <c r="H111" s="310"/>
      <c r="I111" s="311" t="s">
        <v>1698</v>
      </c>
      <c r="J111" s="100"/>
      <c r="K111" s="161"/>
      <c r="L111" s="161"/>
      <c r="M111" s="161"/>
      <c r="N111" s="161"/>
    </row>
    <row r="112" spans="1:14" ht="21.75">
      <c r="A112" s="51">
        <v>68</v>
      </c>
      <c r="B112" s="234" t="s">
        <v>226</v>
      </c>
      <c r="C112" s="280" t="s">
        <v>1699</v>
      </c>
      <c r="D112" s="309" t="s">
        <v>1681</v>
      </c>
      <c r="E112" s="310"/>
      <c r="F112" s="310"/>
      <c r="G112" s="310"/>
      <c r="H112" s="310" t="s">
        <v>479</v>
      </c>
      <c r="I112" s="311" t="s">
        <v>1700</v>
      </c>
      <c r="J112" s="100"/>
      <c r="K112" s="161"/>
      <c r="L112" s="161"/>
      <c r="M112" s="161"/>
      <c r="N112" s="161"/>
    </row>
    <row r="113" spans="1:14" ht="21.75">
      <c r="A113" s="51">
        <v>69</v>
      </c>
      <c r="B113" s="234" t="s">
        <v>226</v>
      </c>
      <c r="C113" s="280" t="s">
        <v>1701</v>
      </c>
      <c r="D113" s="309" t="s">
        <v>1681</v>
      </c>
      <c r="E113" s="310"/>
      <c r="F113" s="310"/>
      <c r="G113" s="310"/>
      <c r="H113" s="310" t="s">
        <v>479</v>
      </c>
      <c r="I113" s="311"/>
      <c r="J113" s="100"/>
      <c r="K113" s="161"/>
      <c r="L113" s="161"/>
      <c r="M113" s="161"/>
      <c r="N113" s="161"/>
    </row>
    <row r="114" spans="1:14" ht="21.75">
      <c r="A114" s="51">
        <v>70</v>
      </c>
      <c r="B114" s="234" t="s">
        <v>226</v>
      </c>
      <c r="C114" s="280" t="s">
        <v>1614</v>
      </c>
      <c r="D114" s="309" t="s">
        <v>48</v>
      </c>
      <c r="E114" s="310"/>
      <c r="F114" s="310" t="s">
        <v>479</v>
      </c>
      <c r="G114" s="310"/>
      <c r="H114" s="310"/>
      <c r="I114" s="311">
        <v>5600673</v>
      </c>
      <c r="J114" s="100"/>
      <c r="K114" s="161"/>
      <c r="L114" s="161"/>
      <c r="M114" s="161"/>
      <c r="N114" s="161"/>
    </row>
    <row r="115" spans="1:14" ht="21.75">
      <c r="A115" s="51">
        <v>71</v>
      </c>
      <c r="B115" s="234" t="s">
        <v>226</v>
      </c>
      <c r="C115" s="280" t="s">
        <v>1702</v>
      </c>
      <c r="D115" s="309" t="s">
        <v>1681</v>
      </c>
      <c r="E115" s="310"/>
      <c r="F115" s="310"/>
      <c r="G115" s="310"/>
      <c r="H115" s="310" t="s">
        <v>479</v>
      </c>
      <c r="I115" s="311"/>
      <c r="J115" s="100"/>
      <c r="K115" s="161"/>
      <c r="L115" s="161"/>
      <c r="M115" s="161"/>
      <c r="N115" s="161"/>
    </row>
    <row r="116" spans="1:14" ht="21.75">
      <c r="A116" s="51">
        <v>72</v>
      </c>
      <c r="B116" s="234" t="s">
        <v>226</v>
      </c>
      <c r="C116" s="280" t="s">
        <v>1616</v>
      </c>
      <c r="D116" s="309" t="s">
        <v>1530</v>
      </c>
      <c r="E116" s="310"/>
      <c r="F116" s="310" t="s">
        <v>479</v>
      </c>
      <c r="G116" s="310"/>
      <c r="H116" s="310"/>
      <c r="I116" s="311"/>
      <c r="J116" s="100"/>
      <c r="K116" s="161"/>
      <c r="L116" s="161"/>
      <c r="M116" s="161"/>
      <c r="N116" s="161"/>
    </row>
    <row r="117" spans="1:14" ht="21.75">
      <c r="A117" s="51">
        <v>73</v>
      </c>
      <c r="B117" s="234" t="s">
        <v>226</v>
      </c>
      <c r="C117" s="280" t="s">
        <v>1618</v>
      </c>
      <c r="D117" s="309" t="s">
        <v>1530</v>
      </c>
      <c r="E117" s="310"/>
      <c r="F117" s="310" t="s">
        <v>479</v>
      </c>
      <c r="G117" s="310"/>
      <c r="H117" s="310"/>
      <c r="I117" s="311"/>
      <c r="J117" s="100"/>
      <c r="K117" s="161"/>
      <c r="L117" s="161"/>
      <c r="M117" s="161"/>
      <c r="N117" s="161"/>
    </row>
    <row r="118" spans="1:14" ht="21.75">
      <c r="A118" s="51">
        <v>74</v>
      </c>
      <c r="B118" s="234" t="s">
        <v>226</v>
      </c>
      <c r="C118" s="280" t="s">
        <v>1619</v>
      </c>
      <c r="D118" s="309" t="s">
        <v>48</v>
      </c>
      <c r="E118" s="310" t="s">
        <v>479</v>
      </c>
      <c r="F118" s="310"/>
      <c r="G118" s="310"/>
      <c r="H118" s="310"/>
      <c r="I118" s="311">
        <v>551090001306937</v>
      </c>
      <c r="J118" s="100"/>
      <c r="K118" s="161"/>
      <c r="L118" s="161"/>
      <c r="M118" s="161"/>
      <c r="N118" s="161"/>
    </row>
    <row r="119" spans="1:14" ht="21.75">
      <c r="A119" s="51">
        <v>75</v>
      </c>
      <c r="B119" s="234" t="s">
        <v>226</v>
      </c>
      <c r="C119" s="280" t="s">
        <v>1621</v>
      </c>
      <c r="D119" s="309" t="s">
        <v>48</v>
      </c>
      <c r="E119" s="310"/>
      <c r="F119" s="310" t="s">
        <v>479</v>
      </c>
      <c r="G119" s="310"/>
      <c r="H119" s="310"/>
      <c r="I119" s="315" t="s">
        <v>1703</v>
      </c>
      <c r="J119" s="100"/>
      <c r="K119" s="161"/>
      <c r="L119" s="161"/>
      <c r="M119" s="161"/>
      <c r="N119" s="161"/>
    </row>
    <row r="120" spans="1:14" ht="21.75">
      <c r="A120" s="51">
        <v>76</v>
      </c>
      <c r="B120" s="234" t="s">
        <v>226</v>
      </c>
      <c r="C120" s="280" t="s">
        <v>1622</v>
      </c>
      <c r="D120" s="309" t="s">
        <v>48</v>
      </c>
      <c r="E120" s="310"/>
      <c r="F120" s="310" t="s">
        <v>479</v>
      </c>
      <c r="G120" s="310"/>
      <c r="H120" s="310"/>
      <c r="I120" s="311"/>
      <c r="J120" s="100"/>
      <c r="K120" s="161"/>
      <c r="L120" s="161"/>
      <c r="M120" s="161"/>
      <c r="N120" s="161"/>
    </row>
    <row r="121" spans="1:14" ht="21.75">
      <c r="A121" s="51">
        <v>77</v>
      </c>
      <c r="B121" s="234" t="s">
        <v>226</v>
      </c>
      <c r="C121" s="280" t="s">
        <v>1624</v>
      </c>
      <c r="D121" s="309" t="s">
        <v>48</v>
      </c>
      <c r="E121" s="310"/>
      <c r="F121" s="310" t="s">
        <v>479</v>
      </c>
      <c r="G121" s="310"/>
      <c r="H121" s="310"/>
      <c r="I121" s="311"/>
      <c r="J121" s="100"/>
      <c r="K121" s="161"/>
      <c r="L121" s="161"/>
      <c r="M121" s="161"/>
      <c r="N121" s="161"/>
    </row>
    <row r="122" spans="1:14" ht="21.75">
      <c r="A122" s="51">
        <v>78</v>
      </c>
      <c r="B122" s="234" t="s">
        <v>226</v>
      </c>
      <c r="C122" s="280" t="s">
        <v>1704</v>
      </c>
      <c r="D122" s="309" t="s">
        <v>1681</v>
      </c>
      <c r="E122" s="310"/>
      <c r="F122" s="310"/>
      <c r="G122" s="310" t="s">
        <v>479</v>
      </c>
      <c r="H122" s="310"/>
      <c r="I122" s="311"/>
      <c r="J122" s="100"/>
      <c r="K122" s="161"/>
      <c r="L122" s="161"/>
      <c r="M122" s="161"/>
      <c r="N122" s="161"/>
    </row>
    <row r="123" spans="1:14" ht="21.75">
      <c r="A123" s="51">
        <v>79</v>
      </c>
      <c r="B123" s="234" t="s">
        <v>226</v>
      </c>
      <c r="C123" s="280" t="s">
        <v>1705</v>
      </c>
      <c r="D123" s="309" t="s">
        <v>1681</v>
      </c>
      <c r="E123" s="310"/>
      <c r="F123" s="310"/>
      <c r="G123" s="310" t="s">
        <v>479</v>
      </c>
      <c r="H123" s="310"/>
      <c r="I123" s="311"/>
      <c r="J123" s="100"/>
      <c r="K123" s="161"/>
      <c r="L123" s="161"/>
      <c r="M123" s="161"/>
      <c r="N123" s="161"/>
    </row>
    <row r="124" spans="1:14" ht="21.75">
      <c r="A124" s="51">
        <v>80</v>
      </c>
      <c r="B124" s="234" t="s">
        <v>226</v>
      </c>
      <c r="C124" s="280" t="s">
        <v>1626</v>
      </c>
      <c r="D124" s="309" t="s">
        <v>1530</v>
      </c>
      <c r="E124" s="310"/>
      <c r="F124" s="310" t="s">
        <v>479</v>
      </c>
      <c r="G124" s="310"/>
      <c r="H124" s="310"/>
      <c r="I124" s="311"/>
      <c r="J124" s="100"/>
      <c r="K124" s="161"/>
      <c r="L124" s="161"/>
      <c r="M124" s="161"/>
      <c r="N124" s="161"/>
    </row>
    <row r="125" spans="1:14" ht="21.75">
      <c r="A125" s="51">
        <v>81</v>
      </c>
      <c r="B125" s="234" t="s">
        <v>226</v>
      </c>
      <c r="C125" s="280" t="s">
        <v>1628</v>
      </c>
      <c r="D125" s="309" t="s">
        <v>1530</v>
      </c>
      <c r="E125" s="310"/>
      <c r="F125" s="310" t="s">
        <v>479</v>
      </c>
      <c r="G125" s="310"/>
      <c r="H125" s="310"/>
      <c r="I125" s="311"/>
      <c r="J125" s="100"/>
      <c r="K125" s="161"/>
      <c r="L125" s="161"/>
      <c r="M125" s="161"/>
      <c r="N125" s="161"/>
    </row>
    <row r="126" spans="1:14" ht="21.75">
      <c r="A126" s="51">
        <v>82</v>
      </c>
      <c r="B126" s="234" t="s">
        <v>226</v>
      </c>
      <c r="C126" s="280" t="s">
        <v>1630</v>
      </c>
      <c r="D126" s="309" t="s">
        <v>1530</v>
      </c>
      <c r="E126" s="310"/>
      <c r="F126" s="310" t="s">
        <v>479</v>
      </c>
      <c r="G126" s="310"/>
      <c r="H126" s="310"/>
      <c r="I126" s="311"/>
      <c r="J126" s="100"/>
      <c r="K126" s="161"/>
      <c r="L126" s="161"/>
      <c r="M126" s="161"/>
      <c r="N126" s="161"/>
    </row>
    <row r="127" spans="1:14" ht="21.75">
      <c r="A127" s="51">
        <v>83</v>
      </c>
      <c r="B127" s="234" t="s">
        <v>226</v>
      </c>
      <c r="C127" s="280" t="s">
        <v>1632</v>
      </c>
      <c r="D127" s="309" t="s">
        <v>1530</v>
      </c>
      <c r="E127" s="310"/>
      <c r="F127" s="310" t="s">
        <v>479</v>
      </c>
      <c r="G127" s="310"/>
      <c r="H127" s="310"/>
      <c r="I127" s="311"/>
      <c r="J127" s="100"/>
      <c r="K127" s="161"/>
      <c r="L127" s="161"/>
      <c r="M127" s="161"/>
      <c r="N127" s="161"/>
    </row>
    <row r="128" spans="1:14" ht="21.75">
      <c r="A128" s="51">
        <v>84</v>
      </c>
      <c r="B128" s="234" t="s">
        <v>226</v>
      </c>
      <c r="C128" s="280" t="s">
        <v>1634</v>
      </c>
      <c r="D128" s="309" t="s">
        <v>48</v>
      </c>
      <c r="E128" s="310"/>
      <c r="F128" s="310" t="s">
        <v>479</v>
      </c>
      <c r="G128" s="310"/>
      <c r="H128" s="310"/>
      <c r="I128" s="311">
        <v>56109000068627</v>
      </c>
      <c r="J128" s="100"/>
      <c r="K128" s="161"/>
      <c r="L128" s="161"/>
      <c r="M128" s="161"/>
      <c r="N128" s="161"/>
    </row>
    <row r="129" spans="1:14" ht="21.75">
      <c r="A129" s="51">
        <v>85</v>
      </c>
      <c r="B129" s="234" t="s">
        <v>226</v>
      </c>
      <c r="C129" s="280" t="s">
        <v>1636</v>
      </c>
      <c r="D129" s="309" t="s">
        <v>48</v>
      </c>
      <c r="E129" s="310"/>
      <c r="F129" s="310" t="s">
        <v>479</v>
      </c>
      <c r="G129" s="310"/>
      <c r="H129" s="310"/>
      <c r="I129" s="311">
        <v>56109000028188</v>
      </c>
      <c r="J129" s="100"/>
      <c r="K129" s="161"/>
      <c r="L129" s="161"/>
      <c r="M129" s="161"/>
      <c r="N129" s="161"/>
    </row>
    <row r="130" spans="1:14" ht="21.75">
      <c r="A130" s="51">
        <v>86</v>
      </c>
      <c r="B130" s="234" t="s">
        <v>226</v>
      </c>
      <c r="C130" s="280" t="s">
        <v>1638</v>
      </c>
      <c r="D130" s="309" t="s">
        <v>48</v>
      </c>
      <c r="E130" s="310"/>
      <c r="F130" s="310" t="s">
        <v>479</v>
      </c>
      <c r="G130" s="310"/>
      <c r="H130" s="310"/>
      <c r="I130" s="311"/>
      <c r="J130" s="100"/>
      <c r="K130" s="161"/>
      <c r="L130" s="161"/>
      <c r="M130" s="161"/>
      <c r="N130" s="161"/>
    </row>
    <row r="131" spans="1:14" ht="21.75">
      <c r="A131" s="51">
        <v>87</v>
      </c>
      <c r="B131" s="234" t="s">
        <v>226</v>
      </c>
      <c r="C131" s="280" t="s">
        <v>1641</v>
      </c>
      <c r="D131" s="309" t="s">
        <v>48</v>
      </c>
      <c r="E131" s="310"/>
      <c r="F131" s="310" t="s">
        <v>479</v>
      </c>
      <c r="G131" s="310"/>
      <c r="H131" s="310"/>
      <c r="I131" s="311">
        <v>56109000154400</v>
      </c>
      <c r="J131" s="100"/>
      <c r="K131" s="161"/>
      <c r="L131" s="161"/>
      <c r="M131" s="161"/>
      <c r="N131" s="161"/>
    </row>
    <row r="132" spans="1:14" ht="21.75">
      <c r="A132" s="51">
        <v>88</v>
      </c>
      <c r="B132" s="234" t="s">
        <v>226</v>
      </c>
      <c r="C132" s="280" t="s">
        <v>1644</v>
      </c>
      <c r="D132" s="309" t="s">
        <v>48</v>
      </c>
      <c r="E132" s="310"/>
      <c r="F132" s="310" t="s">
        <v>479</v>
      </c>
      <c r="G132" s="310"/>
      <c r="H132" s="310"/>
      <c r="I132" s="311"/>
      <c r="J132" s="100"/>
      <c r="K132" s="161"/>
      <c r="L132" s="161"/>
      <c r="M132" s="161"/>
      <c r="N132" s="161"/>
    </row>
    <row r="133" spans="1:14" ht="21.75">
      <c r="A133" s="51">
        <v>89</v>
      </c>
      <c r="B133" s="234" t="s">
        <v>226</v>
      </c>
      <c r="C133" s="280" t="s">
        <v>1647</v>
      </c>
      <c r="D133" s="309" t="s">
        <v>48</v>
      </c>
      <c r="E133" s="310"/>
      <c r="F133" s="310" t="s">
        <v>479</v>
      </c>
      <c r="G133" s="310"/>
      <c r="H133" s="310"/>
      <c r="I133" s="311"/>
      <c r="J133" s="100"/>
      <c r="K133" s="161"/>
      <c r="L133" s="161"/>
      <c r="M133" s="161"/>
      <c r="N133" s="161"/>
    </row>
    <row r="134" spans="1:14" ht="21.75">
      <c r="A134" s="51">
        <v>90</v>
      </c>
      <c r="B134" s="234" t="s">
        <v>226</v>
      </c>
      <c r="C134" s="280" t="s">
        <v>1649</v>
      </c>
      <c r="D134" s="309" t="s">
        <v>48</v>
      </c>
      <c r="E134" s="310"/>
      <c r="F134" s="310" t="s">
        <v>479</v>
      </c>
      <c r="G134" s="310"/>
      <c r="H134" s="310"/>
      <c r="I134" s="311"/>
      <c r="J134" s="100"/>
      <c r="K134" s="161"/>
      <c r="L134" s="161"/>
      <c r="M134" s="161"/>
      <c r="N134" s="161"/>
    </row>
    <row r="135" spans="1:14" ht="21.75">
      <c r="A135" s="51">
        <v>91</v>
      </c>
      <c r="B135" s="234" t="s">
        <v>226</v>
      </c>
      <c r="C135" s="280" t="s">
        <v>1652</v>
      </c>
      <c r="D135" s="309" t="s">
        <v>1530</v>
      </c>
      <c r="E135" s="310"/>
      <c r="F135" s="310" t="s">
        <v>479</v>
      </c>
      <c r="G135" s="310"/>
      <c r="H135" s="310"/>
      <c r="I135" s="311"/>
      <c r="J135" s="100"/>
      <c r="K135" s="161"/>
      <c r="L135" s="161"/>
      <c r="M135" s="161"/>
      <c r="N135" s="161"/>
    </row>
    <row r="136" spans="1:14" ht="21.75">
      <c r="A136" s="51">
        <v>92</v>
      </c>
      <c r="B136" s="234" t="s">
        <v>226</v>
      </c>
      <c r="C136" s="280" t="s">
        <v>1706</v>
      </c>
      <c r="D136" s="309" t="s">
        <v>1681</v>
      </c>
      <c r="E136" s="310"/>
      <c r="F136" s="310"/>
      <c r="G136" s="310"/>
      <c r="H136" s="310" t="s">
        <v>479</v>
      </c>
      <c r="I136" s="311"/>
      <c r="J136" s="100"/>
      <c r="K136" s="161"/>
      <c r="L136" s="161"/>
      <c r="M136" s="161"/>
      <c r="N136" s="161"/>
    </row>
    <row r="137" spans="1:14" ht="21.75">
      <c r="A137" s="51">
        <v>93</v>
      </c>
      <c r="B137" s="234" t="s">
        <v>226</v>
      </c>
      <c r="C137" s="280" t="s">
        <v>1707</v>
      </c>
      <c r="D137" s="309" t="s">
        <v>1681</v>
      </c>
      <c r="E137" s="310"/>
      <c r="F137" s="310"/>
      <c r="G137" s="310"/>
      <c r="H137" s="310" t="s">
        <v>479</v>
      </c>
      <c r="I137" s="311"/>
      <c r="J137" s="100"/>
      <c r="K137" s="161"/>
      <c r="L137" s="161"/>
      <c r="M137" s="161"/>
      <c r="N137" s="161"/>
    </row>
    <row r="138" spans="1:14" ht="21.75">
      <c r="A138" s="51">
        <v>94</v>
      </c>
      <c r="B138" s="234" t="s">
        <v>226</v>
      </c>
      <c r="C138" s="280" t="s">
        <v>1708</v>
      </c>
      <c r="D138" s="309" t="s">
        <v>1681</v>
      </c>
      <c r="E138" s="310"/>
      <c r="F138" s="310"/>
      <c r="G138" s="310"/>
      <c r="H138" s="310" t="s">
        <v>479</v>
      </c>
      <c r="I138" s="311"/>
      <c r="J138" s="100"/>
      <c r="K138" s="161"/>
      <c r="L138" s="161"/>
      <c r="M138" s="161"/>
      <c r="N138" s="161"/>
    </row>
    <row r="139" spans="1:14" ht="21.75">
      <c r="A139" s="51">
        <v>95</v>
      </c>
      <c r="B139" s="234" t="s">
        <v>226</v>
      </c>
      <c r="C139" s="316" t="s">
        <v>1709</v>
      </c>
      <c r="D139" s="309" t="s">
        <v>1681</v>
      </c>
      <c r="E139" s="310"/>
      <c r="F139" s="310"/>
      <c r="G139" s="310"/>
      <c r="H139" s="310" t="s">
        <v>479</v>
      </c>
      <c r="I139" s="311"/>
      <c r="J139" s="100"/>
      <c r="K139" s="161"/>
      <c r="L139" s="161"/>
      <c r="M139" s="161"/>
      <c r="N139" s="161"/>
    </row>
    <row r="140" spans="1:14" ht="21.75">
      <c r="A140" s="51">
        <v>96</v>
      </c>
      <c r="B140" s="234" t="s">
        <v>226</v>
      </c>
      <c r="C140" s="289" t="s">
        <v>1695</v>
      </c>
      <c r="D140" s="309" t="s">
        <v>1681</v>
      </c>
      <c r="E140" s="310"/>
      <c r="F140" s="310"/>
      <c r="G140" s="310"/>
      <c r="H140" s="310" t="s">
        <v>479</v>
      </c>
      <c r="I140" s="311"/>
      <c r="J140" s="100"/>
      <c r="K140" s="161"/>
      <c r="L140" s="161"/>
      <c r="M140" s="161"/>
      <c r="N140" s="161"/>
    </row>
    <row r="141" spans="1:14" ht="21.75">
      <c r="A141" s="51">
        <v>97</v>
      </c>
      <c r="B141" s="234" t="s">
        <v>226</v>
      </c>
      <c r="C141" s="289" t="s">
        <v>1654</v>
      </c>
      <c r="D141" s="309" t="s">
        <v>48</v>
      </c>
      <c r="E141" s="310"/>
      <c r="F141" s="310" t="s">
        <v>479</v>
      </c>
      <c r="G141" s="310"/>
      <c r="H141" s="310"/>
      <c r="I141" s="311"/>
      <c r="J141" s="100"/>
      <c r="K141" s="161"/>
      <c r="L141" s="161"/>
      <c r="M141" s="161"/>
      <c r="N141" s="161"/>
    </row>
    <row r="142" spans="1:14" ht="21.75">
      <c r="A142" s="51">
        <v>98</v>
      </c>
      <c r="B142" s="234" t="s">
        <v>226</v>
      </c>
      <c r="C142" s="317" t="s">
        <v>1710</v>
      </c>
      <c r="D142" s="309" t="s">
        <v>1681</v>
      </c>
      <c r="E142" s="310"/>
      <c r="F142" s="310"/>
      <c r="G142" s="310" t="s">
        <v>479</v>
      </c>
      <c r="H142" s="310"/>
      <c r="I142" s="311"/>
      <c r="J142" s="100"/>
      <c r="K142" s="161"/>
      <c r="L142" s="161"/>
      <c r="M142" s="161"/>
      <c r="N142" s="161"/>
    </row>
    <row r="143" spans="1:14" ht="21.75">
      <c r="A143" s="51">
        <v>99</v>
      </c>
      <c r="B143" s="234" t="s">
        <v>226</v>
      </c>
      <c r="C143" s="317" t="s">
        <v>1711</v>
      </c>
      <c r="D143" s="309" t="s">
        <v>1681</v>
      </c>
      <c r="E143" s="310"/>
      <c r="F143" s="310"/>
      <c r="G143" s="310" t="s">
        <v>479</v>
      </c>
      <c r="H143" s="310"/>
      <c r="I143" s="311">
        <v>52500660683033</v>
      </c>
      <c r="J143" s="100"/>
      <c r="K143" s="161"/>
      <c r="L143" s="161"/>
      <c r="M143" s="161"/>
      <c r="N143" s="161"/>
    </row>
    <row r="144" spans="1:14" ht="21.75">
      <c r="A144" s="599" t="s">
        <v>925</v>
      </c>
      <c r="B144" s="600"/>
      <c r="C144" s="600"/>
      <c r="D144" s="600"/>
      <c r="E144" s="600"/>
      <c r="F144" s="600"/>
      <c r="G144" s="600"/>
      <c r="H144" s="600"/>
      <c r="I144" s="600"/>
      <c r="J144" s="600"/>
      <c r="K144" s="189"/>
      <c r="L144" s="161"/>
      <c r="M144" s="161"/>
      <c r="N144" s="161"/>
    </row>
    <row r="145" spans="1:14" ht="21.75">
      <c r="A145" s="246" t="s">
        <v>87</v>
      </c>
      <c r="B145" s="235" t="s">
        <v>267</v>
      </c>
      <c r="C145" s="225" t="s">
        <v>491</v>
      </c>
      <c r="D145" s="225" t="s">
        <v>18</v>
      </c>
      <c r="E145" s="310" t="s">
        <v>479</v>
      </c>
      <c r="F145" s="61"/>
      <c r="G145" s="63"/>
      <c r="H145" s="63"/>
      <c r="I145" s="61"/>
      <c r="J145" s="100" t="s">
        <v>1712</v>
      </c>
      <c r="K145" s="189"/>
      <c r="L145" s="161"/>
      <c r="M145" s="161"/>
      <c r="N145" s="161"/>
    </row>
    <row r="146" spans="1:14" ht="21.75">
      <c r="A146" s="246" t="s">
        <v>94</v>
      </c>
      <c r="B146" s="235" t="s">
        <v>267</v>
      </c>
      <c r="C146" s="236" t="s">
        <v>495</v>
      </c>
      <c r="D146" s="225" t="s">
        <v>496</v>
      </c>
      <c r="E146" s="61"/>
      <c r="F146" s="310" t="s">
        <v>479</v>
      </c>
      <c r="G146" s="63"/>
      <c r="H146" s="63"/>
      <c r="I146" s="61"/>
      <c r="J146" s="100"/>
      <c r="K146" s="189"/>
      <c r="L146" s="161"/>
      <c r="M146" s="161"/>
      <c r="N146" s="161"/>
    </row>
    <row r="147" spans="1:14" ht="21.75">
      <c r="A147" s="246" t="s">
        <v>98</v>
      </c>
      <c r="B147" s="235" t="s">
        <v>267</v>
      </c>
      <c r="C147" s="236" t="s">
        <v>501</v>
      </c>
      <c r="D147" s="225" t="s">
        <v>502</v>
      </c>
      <c r="E147" s="61"/>
      <c r="F147" s="310" t="s">
        <v>479</v>
      </c>
      <c r="G147" s="63"/>
      <c r="H147" s="63"/>
      <c r="I147" s="61"/>
      <c r="J147" s="100"/>
      <c r="K147" s="189"/>
      <c r="L147" s="161"/>
      <c r="M147" s="161"/>
      <c r="N147" s="161"/>
    </row>
    <row r="148" spans="1:14" ht="21.75">
      <c r="A148" s="246" t="s">
        <v>104</v>
      </c>
      <c r="B148" s="235" t="s">
        <v>267</v>
      </c>
      <c r="C148" s="236" t="s">
        <v>509</v>
      </c>
      <c r="D148" s="225" t="s">
        <v>502</v>
      </c>
      <c r="E148" s="61"/>
      <c r="F148" s="310" t="s">
        <v>479</v>
      </c>
      <c r="G148" s="63"/>
      <c r="H148" s="63"/>
      <c r="I148" s="61"/>
      <c r="J148" s="100"/>
      <c r="K148" s="189"/>
      <c r="L148" s="161"/>
      <c r="M148" s="161"/>
      <c r="N148" s="161"/>
    </row>
    <row r="149" spans="1:14" ht="21.75">
      <c r="A149" s="246" t="s">
        <v>111</v>
      </c>
      <c r="B149" s="235" t="s">
        <v>267</v>
      </c>
      <c r="C149" s="236" t="s">
        <v>515</v>
      </c>
      <c r="D149" s="225" t="s">
        <v>502</v>
      </c>
      <c r="E149" s="310" t="s">
        <v>479</v>
      </c>
      <c r="F149" s="61"/>
      <c r="G149" s="63"/>
      <c r="H149" s="63"/>
      <c r="I149" s="319">
        <v>55109000205375</v>
      </c>
      <c r="J149" s="341">
        <v>239722</v>
      </c>
      <c r="K149" s="189"/>
      <c r="L149" s="161"/>
      <c r="M149" s="161"/>
      <c r="N149" s="161"/>
    </row>
    <row r="150" spans="1:14" ht="21.75">
      <c r="A150" s="246" t="s">
        <v>219</v>
      </c>
      <c r="B150" s="235" t="s">
        <v>267</v>
      </c>
      <c r="C150" s="236" t="s">
        <v>520</v>
      </c>
      <c r="D150" s="225" t="s">
        <v>502</v>
      </c>
      <c r="E150" s="61"/>
      <c r="F150" s="310" t="s">
        <v>479</v>
      </c>
      <c r="G150" s="63"/>
      <c r="H150" s="63"/>
      <c r="I150" s="319"/>
      <c r="J150" s="100"/>
      <c r="K150" s="189"/>
      <c r="L150" s="161"/>
      <c r="M150" s="161"/>
      <c r="N150" s="161"/>
    </row>
    <row r="151" spans="1:14" ht="21.75">
      <c r="A151" s="246" t="s">
        <v>225</v>
      </c>
      <c r="B151" s="235" t="s">
        <v>267</v>
      </c>
      <c r="C151" s="236" t="s">
        <v>526</v>
      </c>
      <c r="D151" s="225" t="s">
        <v>502</v>
      </c>
      <c r="E151" s="310" t="s">
        <v>479</v>
      </c>
      <c r="F151" s="61"/>
      <c r="G151" s="63"/>
      <c r="H151" s="63"/>
      <c r="I151" s="319">
        <v>56109000044566</v>
      </c>
      <c r="J151" s="341">
        <v>239722</v>
      </c>
      <c r="K151" s="189"/>
      <c r="L151" s="161"/>
      <c r="M151" s="161"/>
      <c r="N151" s="161"/>
    </row>
    <row r="152" spans="1:14" ht="21.75">
      <c r="A152" s="246" t="s">
        <v>428</v>
      </c>
      <c r="B152" s="235" t="s">
        <v>267</v>
      </c>
      <c r="C152" s="236" t="s">
        <v>531</v>
      </c>
      <c r="D152" s="225" t="s">
        <v>502</v>
      </c>
      <c r="E152" s="310" t="s">
        <v>479</v>
      </c>
      <c r="F152" s="61"/>
      <c r="G152" s="63"/>
      <c r="H152" s="63"/>
      <c r="I152" s="319">
        <v>55109000014570</v>
      </c>
      <c r="J152" s="341">
        <v>239722</v>
      </c>
      <c r="K152" s="189"/>
      <c r="L152" s="161"/>
      <c r="M152" s="161"/>
      <c r="N152" s="161"/>
    </row>
    <row r="153" spans="1:14" ht="21.75">
      <c r="A153" s="246" t="s">
        <v>429</v>
      </c>
      <c r="B153" s="235" t="s">
        <v>267</v>
      </c>
      <c r="C153" s="236" t="s">
        <v>535</v>
      </c>
      <c r="D153" s="225" t="s">
        <v>502</v>
      </c>
      <c r="E153" s="310" t="s">
        <v>479</v>
      </c>
      <c r="F153" s="61"/>
      <c r="G153" s="63"/>
      <c r="H153" s="63"/>
      <c r="I153" s="319" t="s">
        <v>1713</v>
      </c>
      <c r="J153" s="343">
        <v>239440</v>
      </c>
      <c r="K153" s="189"/>
      <c r="L153" s="161"/>
      <c r="M153" s="161"/>
      <c r="N153" s="161"/>
    </row>
    <row r="154" spans="1:14" ht="21.75">
      <c r="A154" s="246" t="s">
        <v>430</v>
      </c>
      <c r="B154" s="235" t="s">
        <v>267</v>
      </c>
      <c r="C154" s="236" t="s">
        <v>541</v>
      </c>
      <c r="D154" s="225" t="s">
        <v>502</v>
      </c>
      <c r="E154" s="310" t="s">
        <v>479</v>
      </c>
      <c r="F154" s="61"/>
      <c r="G154" s="63"/>
      <c r="H154" s="63"/>
      <c r="I154" s="319">
        <v>53109000139269</v>
      </c>
      <c r="J154" s="341">
        <v>239722</v>
      </c>
      <c r="K154" s="189"/>
      <c r="L154" s="161"/>
      <c r="M154" s="161"/>
      <c r="N154" s="161"/>
    </row>
    <row r="155" spans="1:14" ht="21.75">
      <c r="A155" s="246" t="s">
        <v>431</v>
      </c>
      <c r="B155" s="235" t="s">
        <v>267</v>
      </c>
      <c r="C155" s="236" t="s">
        <v>547</v>
      </c>
      <c r="D155" s="225" t="s">
        <v>502</v>
      </c>
      <c r="E155" s="61"/>
      <c r="F155" s="310" t="s">
        <v>479</v>
      </c>
      <c r="G155" s="63"/>
      <c r="H155" s="63"/>
      <c r="I155" s="61"/>
      <c r="J155" s="100"/>
      <c r="K155" s="189"/>
      <c r="L155" s="161"/>
      <c r="M155" s="161"/>
      <c r="N155" s="161"/>
    </row>
    <row r="156" spans="1:14" ht="21.75">
      <c r="A156" s="246" t="s">
        <v>432</v>
      </c>
      <c r="B156" s="235" t="s">
        <v>267</v>
      </c>
      <c r="C156" s="236" t="s">
        <v>550</v>
      </c>
      <c r="D156" s="225" t="s">
        <v>502</v>
      </c>
      <c r="E156" s="310" t="s">
        <v>479</v>
      </c>
      <c r="F156" s="61"/>
      <c r="G156" s="63"/>
      <c r="H156" s="63"/>
      <c r="I156" s="61" t="s">
        <v>1713</v>
      </c>
      <c r="J156" s="343">
        <v>239440</v>
      </c>
      <c r="K156" s="189"/>
      <c r="L156" s="161"/>
      <c r="M156" s="161"/>
      <c r="N156" s="161"/>
    </row>
    <row r="157" spans="1:14" ht="21.75">
      <c r="A157" s="246" t="s">
        <v>433</v>
      </c>
      <c r="B157" s="235" t="s">
        <v>267</v>
      </c>
      <c r="C157" s="236" t="s">
        <v>554</v>
      </c>
      <c r="D157" s="225" t="s">
        <v>502</v>
      </c>
      <c r="E157" s="61"/>
      <c r="F157" s="310" t="s">
        <v>479</v>
      </c>
      <c r="G157" s="63"/>
      <c r="H157" s="63"/>
      <c r="I157" s="61"/>
      <c r="J157" s="100"/>
      <c r="K157" s="189"/>
      <c r="L157" s="161"/>
      <c r="M157" s="161"/>
      <c r="N157" s="161"/>
    </row>
    <row r="158" spans="1:14" ht="21.75">
      <c r="A158" s="246" t="s">
        <v>434</v>
      </c>
      <c r="B158" s="235" t="s">
        <v>267</v>
      </c>
      <c r="C158" s="236" t="s">
        <v>558</v>
      </c>
      <c r="D158" s="225" t="s">
        <v>502</v>
      </c>
      <c r="E158" s="61"/>
      <c r="F158" s="310" t="s">
        <v>479</v>
      </c>
      <c r="G158" s="63"/>
      <c r="H158" s="63"/>
      <c r="I158" s="61"/>
      <c r="J158" s="100"/>
      <c r="K158" s="189"/>
      <c r="L158" s="161"/>
      <c r="M158" s="161"/>
      <c r="N158" s="161"/>
    </row>
    <row r="159" spans="1:14" ht="21.75">
      <c r="A159" s="246" t="s">
        <v>435</v>
      </c>
      <c r="B159" s="235" t="s">
        <v>267</v>
      </c>
      <c r="C159" s="236" t="s">
        <v>560</v>
      </c>
      <c r="D159" s="225" t="s">
        <v>502</v>
      </c>
      <c r="E159" s="61"/>
      <c r="F159" s="310" t="s">
        <v>479</v>
      </c>
      <c r="G159" s="63"/>
      <c r="H159" s="63"/>
      <c r="I159" s="61"/>
      <c r="J159" s="100"/>
      <c r="K159" s="189"/>
      <c r="L159" s="161"/>
      <c r="M159" s="161"/>
      <c r="N159" s="161"/>
    </row>
    <row r="160" spans="1:14" ht="21.75">
      <c r="A160" s="246" t="s">
        <v>436</v>
      </c>
      <c r="B160" s="235" t="s">
        <v>267</v>
      </c>
      <c r="C160" s="236" t="s">
        <v>565</v>
      </c>
      <c r="D160" s="225" t="s">
        <v>502</v>
      </c>
      <c r="E160" s="61"/>
      <c r="F160" s="310" t="s">
        <v>479</v>
      </c>
      <c r="G160" s="63"/>
      <c r="H160" s="63"/>
      <c r="I160" s="61"/>
      <c r="J160" s="100"/>
      <c r="K160" s="189"/>
      <c r="L160" s="161"/>
      <c r="M160" s="161"/>
      <c r="N160" s="161"/>
    </row>
    <row r="161" spans="1:14" ht="21.75">
      <c r="A161" s="246" t="s">
        <v>437</v>
      </c>
      <c r="B161" s="235" t="s">
        <v>267</v>
      </c>
      <c r="C161" s="236" t="s">
        <v>568</v>
      </c>
      <c r="D161" s="225" t="s">
        <v>502</v>
      </c>
      <c r="E161" s="61"/>
      <c r="F161" s="310" t="s">
        <v>479</v>
      </c>
      <c r="G161" s="63"/>
      <c r="H161" s="63"/>
      <c r="I161" s="61"/>
      <c r="J161" s="100"/>
      <c r="K161" s="189"/>
      <c r="L161" s="161"/>
      <c r="M161" s="161"/>
      <c r="N161" s="161"/>
    </row>
    <row r="162" spans="1:14" ht="21.75">
      <c r="A162" s="246" t="s">
        <v>438</v>
      </c>
      <c r="B162" s="235" t="s">
        <v>267</v>
      </c>
      <c r="C162" s="236" t="s">
        <v>573</v>
      </c>
      <c r="D162" s="225" t="s">
        <v>502</v>
      </c>
      <c r="E162" s="61"/>
      <c r="F162" s="310" t="s">
        <v>479</v>
      </c>
      <c r="G162" s="63"/>
      <c r="H162" s="63"/>
      <c r="I162" s="61"/>
      <c r="J162" s="100"/>
      <c r="K162" s="189"/>
      <c r="L162" s="161"/>
      <c r="M162" s="161"/>
      <c r="N162" s="161"/>
    </row>
    <row r="163" spans="1:14" ht="21.75">
      <c r="A163" s="246" t="s">
        <v>439</v>
      </c>
      <c r="B163" s="235" t="s">
        <v>267</v>
      </c>
      <c r="C163" s="236" t="s">
        <v>576</v>
      </c>
      <c r="D163" s="225" t="s">
        <v>502</v>
      </c>
      <c r="E163" s="310" t="s">
        <v>479</v>
      </c>
      <c r="F163" s="61"/>
      <c r="G163" s="63"/>
      <c r="H163" s="63"/>
      <c r="I163" s="319">
        <v>56109000010882</v>
      </c>
      <c r="J163" s="341">
        <v>239722</v>
      </c>
      <c r="K163" s="189"/>
      <c r="L163" s="161"/>
      <c r="M163" s="161"/>
      <c r="N163" s="161"/>
    </row>
    <row r="164" spans="1:14" ht="21.75">
      <c r="A164" s="246" t="s">
        <v>440</v>
      </c>
      <c r="B164" s="235" t="s">
        <v>267</v>
      </c>
      <c r="C164" s="248" t="s">
        <v>579</v>
      </c>
      <c r="D164" s="225" t="s">
        <v>502</v>
      </c>
      <c r="E164" s="61"/>
      <c r="F164" s="310" t="s">
        <v>479</v>
      </c>
      <c r="G164" s="63"/>
      <c r="H164" s="63"/>
      <c r="I164" s="319"/>
      <c r="J164" s="100"/>
      <c r="K164" s="189"/>
      <c r="L164" s="161"/>
      <c r="M164" s="161"/>
      <c r="N164" s="161"/>
    </row>
    <row r="165" spans="1:14" ht="21.75">
      <c r="A165" s="246" t="s">
        <v>441</v>
      </c>
      <c r="B165" s="235" t="s">
        <v>267</v>
      </c>
      <c r="C165" s="100" t="s">
        <v>581</v>
      </c>
      <c r="D165" s="225" t="s">
        <v>502</v>
      </c>
      <c r="E165" s="310" t="s">
        <v>479</v>
      </c>
      <c r="F165" s="61"/>
      <c r="G165" s="63"/>
      <c r="H165" s="63"/>
      <c r="I165" s="319">
        <v>54203040222349</v>
      </c>
      <c r="J165" s="341">
        <v>238991</v>
      </c>
      <c r="K165" s="189"/>
      <c r="L165" s="161"/>
      <c r="M165" s="161"/>
      <c r="N165" s="161"/>
    </row>
    <row r="166" spans="1:14" ht="21.75">
      <c r="A166" s="246" t="s">
        <v>442</v>
      </c>
      <c r="B166" s="235" t="s">
        <v>267</v>
      </c>
      <c r="C166" s="100" t="s">
        <v>584</v>
      </c>
      <c r="D166" s="225" t="s">
        <v>502</v>
      </c>
      <c r="E166" s="310" t="s">
        <v>479</v>
      </c>
      <c r="F166" s="61"/>
      <c r="G166" s="63"/>
      <c r="H166" s="63"/>
      <c r="I166" s="319">
        <v>52109000111519</v>
      </c>
      <c r="J166" s="341">
        <v>238261</v>
      </c>
      <c r="K166" s="189"/>
      <c r="L166" s="161"/>
      <c r="M166" s="161"/>
      <c r="N166" s="161"/>
    </row>
    <row r="167" spans="1:14" ht="21.75">
      <c r="A167" s="246" t="s">
        <v>443</v>
      </c>
      <c r="B167" s="235" t="s">
        <v>267</v>
      </c>
      <c r="C167" s="235" t="s">
        <v>588</v>
      </c>
      <c r="D167" s="225" t="s">
        <v>502</v>
      </c>
      <c r="E167" s="61"/>
      <c r="F167" s="310" t="s">
        <v>479</v>
      </c>
      <c r="G167" s="63"/>
      <c r="H167" s="63"/>
      <c r="I167" s="319"/>
      <c r="J167" s="100"/>
      <c r="K167" s="189"/>
      <c r="L167" s="161"/>
      <c r="M167" s="161"/>
      <c r="N167" s="161"/>
    </row>
    <row r="168" spans="1:14" ht="21.75">
      <c r="A168" s="246" t="s">
        <v>444</v>
      </c>
      <c r="B168" s="235" t="s">
        <v>267</v>
      </c>
      <c r="C168" s="235" t="s">
        <v>592</v>
      </c>
      <c r="D168" s="225" t="s">
        <v>502</v>
      </c>
      <c r="E168" s="61"/>
      <c r="F168" s="310" t="s">
        <v>479</v>
      </c>
      <c r="G168" s="63"/>
      <c r="H168" s="63"/>
      <c r="I168" s="319"/>
      <c r="J168" s="100"/>
      <c r="K168" s="189"/>
      <c r="L168" s="161"/>
      <c r="M168" s="161"/>
      <c r="N168" s="161"/>
    </row>
    <row r="169" spans="1:14" ht="21.75">
      <c r="A169" s="246" t="s">
        <v>445</v>
      </c>
      <c r="B169" s="235" t="s">
        <v>267</v>
      </c>
      <c r="C169" s="235" t="s">
        <v>596</v>
      </c>
      <c r="D169" s="225" t="s">
        <v>502</v>
      </c>
      <c r="E169" s="310" t="s">
        <v>479</v>
      </c>
      <c r="F169" s="61"/>
      <c r="G169" s="63"/>
      <c r="H169" s="63"/>
      <c r="I169" s="319">
        <v>55109000015266</v>
      </c>
      <c r="J169" s="341">
        <v>239722</v>
      </c>
      <c r="K169" s="189"/>
      <c r="L169" s="161"/>
      <c r="M169" s="161"/>
      <c r="N169" s="161"/>
    </row>
    <row r="170" spans="1:14" ht="21.75">
      <c r="A170" s="246" t="s">
        <v>446</v>
      </c>
      <c r="B170" s="63" t="s">
        <v>263</v>
      </c>
      <c r="C170" s="247" t="s">
        <v>281</v>
      </c>
      <c r="D170" s="63" t="s">
        <v>1714</v>
      </c>
      <c r="E170" s="310" t="s">
        <v>479</v>
      </c>
      <c r="F170" s="61" t="s">
        <v>136</v>
      </c>
      <c r="G170" s="61" t="s">
        <v>136</v>
      </c>
      <c r="H170" s="61" t="s">
        <v>136</v>
      </c>
      <c r="I170" s="328" t="s">
        <v>1715</v>
      </c>
      <c r="J170" s="341">
        <v>19905</v>
      </c>
      <c r="K170" s="348"/>
      <c r="L170" s="161"/>
      <c r="M170" s="161"/>
      <c r="N170" s="161"/>
    </row>
    <row r="171" spans="1:14" ht="21.75">
      <c r="A171" s="246" t="s">
        <v>447</v>
      </c>
      <c r="B171" s="63" t="s">
        <v>263</v>
      </c>
      <c r="C171" s="247" t="s">
        <v>283</v>
      </c>
      <c r="D171" s="63" t="s">
        <v>17</v>
      </c>
      <c r="E171" s="310" t="s">
        <v>479</v>
      </c>
      <c r="F171" s="61" t="s">
        <v>136</v>
      </c>
      <c r="G171" s="61" t="s">
        <v>136</v>
      </c>
      <c r="H171" s="61" t="s">
        <v>136</v>
      </c>
      <c r="I171" s="319" t="s">
        <v>136</v>
      </c>
      <c r="J171" s="341" t="s">
        <v>136</v>
      </c>
      <c r="K171" s="348"/>
      <c r="L171" s="161"/>
      <c r="M171" s="161"/>
      <c r="N171" s="161"/>
    </row>
    <row r="172" spans="1:14" ht="21.75">
      <c r="A172" s="246" t="s">
        <v>448</v>
      </c>
      <c r="B172" s="63" t="s">
        <v>263</v>
      </c>
      <c r="C172" s="329" t="s">
        <v>607</v>
      </c>
      <c r="D172" s="63" t="s">
        <v>502</v>
      </c>
      <c r="E172" s="310" t="s">
        <v>479</v>
      </c>
      <c r="F172" s="61" t="s">
        <v>136</v>
      </c>
      <c r="G172" s="61" t="s">
        <v>136</v>
      </c>
      <c r="H172" s="61" t="s">
        <v>136</v>
      </c>
      <c r="I172" s="328">
        <v>54109000411571</v>
      </c>
      <c r="J172" s="341">
        <v>19874</v>
      </c>
      <c r="K172" s="348"/>
      <c r="L172" s="161"/>
      <c r="M172" s="161"/>
      <c r="N172" s="161"/>
    </row>
    <row r="173" spans="1:14" ht="21.75">
      <c r="A173" s="246" t="s">
        <v>449</v>
      </c>
      <c r="B173" s="63" t="s">
        <v>263</v>
      </c>
      <c r="C173" s="329" t="s">
        <v>609</v>
      </c>
      <c r="D173" s="63" t="s">
        <v>502</v>
      </c>
      <c r="E173" s="310" t="s">
        <v>479</v>
      </c>
      <c r="F173" s="61" t="s">
        <v>136</v>
      </c>
      <c r="G173" s="61" t="s">
        <v>136</v>
      </c>
      <c r="H173" s="61" t="s">
        <v>136</v>
      </c>
      <c r="I173" s="328">
        <v>54109000424958</v>
      </c>
      <c r="J173" s="341">
        <v>19876</v>
      </c>
      <c r="K173" s="348"/>
      <c r="L173" s="161"/>
      <c r="M173" s="161"/>
      <c r="N173" s="161"/>
    </row>
    <row r="174" spans="1:14" ht="21.75">
      <c r="A174" s="246" t="s">
        <v>450</v>
      </c>
      <c r="B174" s="63" t="s">
        <v>263</v>
      </c>
      <c r="C174" s="329" t="s">
        <v>610</v>
      </c>
      <c r="D174" s="63" t="s">
        <v>611</v>
      </c>
      <c r="E174" s="310" t="s">
        <v>479</v>
      </c>
      <c r="F174" s="61" t="s">
        <v>136</v>
      </c>
      <c r="G174" s="61" t="s">
        <v>136</v>
      </c>
      <c r="H174" s="61" t="s">
        <v>136</v>
      </c>
      <c r="I174" s="328" t="s">
        <v>1716</v>
      </c>
      <c r="J174" s="341">
        <v>19905</v>
      </c>
      <c r="K174" s="348"/>
      <c r="L174" s="161"/>
      <c r="M174" s="161"/>
      <c r="N174" s="161"/>
    </row>
    <row r="175" spans="1:14" ht="21.75">
      <c r="A175" s="246" t="s">
        <v>451</v>
      </c>
      <c r="B175" s="63" t="s">
        <v>263</v>
      </c>
      <c r="C175" s="329" t="s">
        <v>614</v>
      </c>
      <c r="D175" s="63" t="s">
        <v>502</v>
      </c>
      <c r="E175" s="310" t="s">
        <v>479</v>
      </c>
      <c r="F175" s="61" t="s">
        <v>136</v>
      </c>
      <c r="G175" s="61" t="s">
        <v>136</v>
      </c>
      <c r="H175" s="61" t="s">
        <v>136</v>
      </c>
      <c r="I175" s="328">
        <v>5403479</v>
      </c>
      <c r="J175" s="341">
        <v>19874</v>
      </c>
      <c r="K175" s="348"/>
      <c r="L175" s="161"/>
      <c r="M175" s="161"/>
      <c r="N175" s="161"/>
    </row>
    <row r="176" spans="1:14" ht="21.75">
      <c r="A176" s="246" t="s">
        <v>615</v>
      </c>
      <c r="B176" s="63" t="s">
        <v>263</v>
      </c>
      <c r="C176" s="247" t="s">
        <v>1717</v>
      </c>
      <c r="D176" s="63" t="s">
        <v>502</v>
      </c>
      <c r="E176" s="61" t="s">
        <v>136</v>
      </c>
      <c r="F176" s="310" t="s">
        <v>479</v>
      </c>
      <c r="G176" s="61" t="s">
        <v>136</v>
      </c>
      <c r="H176" s="61" t="s">
        <v>136</v>
      </c>
      <c r="I176" s="328">
        <v>55109000127188</v>
      </c>
      <c r="J176" s="341" t="s">
        <v>1718</v>
      </c>
      <c r="K176" s="348" t="s">
        <v>136</v>
      </c>
      <c r="L176" s="161"/>
      <c r="M176" s="161"/>
      <c r="N176" s="161"/>
    </row>
    <row r="177" spans="1:14" ht="21.75">
      <c r="A177" s="246" t="s">
        <v>617</v>
      </c>
      <c r="B177" s="63" t="s">
        <v>263</v>
      </c>
      <c r="C177" s="211" t="s">
        <v>1719</v>
      </c>
      <c r="D177" s="63" t="s">
        <v>1720</v>
      </c>
      <c r="E177" s="61" t="s">
        <v>136</v>
      </c>
      <c r="F177" s="310" t="s">
        <v>479</v>
      </c>
      <c r="G177" s="61" t="s">
        <v>136</v>
      </c>
      <c r="H177" s="61" t="s">
        <v>136</v>
      </c>
      <c r="I177" s="330">
        <v>53201070763887</v>
      </c>
      <c r="J177" s="341">
        <v>19404</v>
      </c>
      <c r="K177" s="348"/>
      <c r="L177" s="161"/>
      <c r="M177" s="161"/>
      <c r="N177" s="161"/>
    </row>
    <row r="178" spans="1:14" ht="21.75">
      <c r="A178" s="246" t="s">
        <v>619</v>
      </c>
      <c r="B178" s="63" t="s">
        <v>263</v>
      </c>
      <c r="C178" s="247" t="s">
        <v>1721</v>
      </c>
      <c r="D178" s="63" t="s">
        <v>502</v>
      </c>
      <c r="E178" s="61" t="s">
        <v>136</v>
      </c>
      <c r="F178" s="310" t="s">
        <v>479</v>
      </c>
      <c r="G178" s="61" t="s">
        <v>136</v>
      </c>
      <c r="H178" s="61" t="s">
        <v>136</v>
      </c>
      <c r="I178" s="330">
        <v>55109000148169</v>
      </c>
      <c r="J178" s="341">
        <v>20226</v>
      </c>
      <c r="K178" s="348"/>
      <c r="L178" s="161"/>
      <c r="M178" s="161"/>
      <c r="N178" s="161"/>
    </row>
    <row r="179" spans="1:14" ht="21.75">
      <c r="A179" s="246" t="s">
        <v>622</v>
      </c>
      <c r="B179" s="63" t="s">
        <v>263</v>
      </c>
      <c r="C179" s="247" t="s">
        <v>1722</v>
      </c>
      <c r="D179" s="63" t="s">
        <v>1068</v>
      </c>
      <c r="E179" s="61" t="s">
        <v>136</v>
      </c>
      <c r="F179" s="310" t="s">
        <v>479</v>
      </c>
      <c r="G179" s="61" t="s">
        <v>136</v>
      </c>
      <c r="H179" s="61" t="s">
        <v>136</v>
      </c>
      <c r="I179" s="319" t="s">
        <v>136</v>
      </c>
      <c r="J179" s="341" t="s">
        <v>136</v>
      </c>
      <c r="K179" s="348"/>
      <c r="L179" s="161"/>
      <c r="M179" s="161"/>
      <c r="N179" s="161"/>
    </row>
    <row r="180" spans="1:14" ht="21.75">
      <c r="A180" s="246" t="s">
        <v>626</v>
      </c>
      <c r="B180" s="63" t="s">
        <v>263</v>
      </c>
      <c r="C180" s="211" t="s">
        <v>1723</v>
      </c>
      <c r="D180" s="63" t="s">
        <v>1068</v>
      </c>
      <c r="E180" s="61" t="s">
        <v>136</v>
      </c>
      <c r="F180" s="310" t="s">
        <v>479</v>
      </c>
      <c r="G180" s="61" t="s">
        <v>136</v>
      </c>
      <c r="H180" s="61" t="s">
        <v>136</v>
      </c>
      <c r="I180" s="319" t="s">
        <v>136</v>
      </c>
      <c r="J180" s="341" t="s">
        <v>136</v>
      </c>
      <c r="K180" s="348"/>
      <c r="L180" s="161"/>
      <c r="M180" s="161"/>
      <c r="N180" s="161"/>
    </row>
    <row r="181" spans="1:14" ht="21.75">
      <c r="A181" s="246" t="s">
        <v>629</v>
      </c>
      <c r="B181" s="63" t="s">
        <v>263</v>
      </c>
      <c r="C181" s="211" t="s">
        <v>1724</v>
      </c>
      <c r="D181" s="63" t="s">
        <v>1068</v>
      </c>
      <c r="E181" s="61" t="s">
        <v>136</v>
      </c>
      <c r="F181" s="310" t="s">
        <v>479</v>
      </c>
      <c r="G181" s="61" t="s">
        <v>136</v>
      </c>
      <c r="H181" s="61" t="s">
        <v>136</v>
      </c>
      <c r="I181" s="319" t="s">
        <v>136</v>
      </c>
      <c r="J181" s="341" t="s">
        <v>136</v>
      </c>
      <c r="K181" s="348"/>
      <c r="L181" s="161"/>
      <c r="M181" s="161"/>
      <c r="N181" s="161"/>
    </row>
    <row r="182" spans="1:14" ht="21.75">
      <c r="A182" s="246" t="s">
        <v>633</v>
      </c>
      <c r="B182" s="63" t="s">
        <v>263</v>
      </c>
      <c r="C182" s="211" t="s">
        <v>1725</v>
      </c>
      <c r="D182" s="63" t="s">
        <v>1068</v>
      </c>
      <c r="E182" s="61" t="s">
        <v>136</v>
      </c>
      <c r="F182" s="310" t="s">
        <v>479</v>
      </c>
      <c r="G182" s="61" t="s">
        <v>136</v>
      </c>
      <c r="H182" s="61" t="s">
        <v>136</v>
      </c>
      <c r="I182" s="319" t="s">
        <v>136</v>
      </c>
      <c r="J182" s="341" t="s">
        <v>136</v>
      </c>
      <c r="K182" s="348"/>
      <c r="L182" s="161"/>
      <c r="M182" s="161"/>
      <c r="N182" s="161"/>
    </row>
    <row r="183" spans="1:14" ht="21.75">
      <c r="A183" s="246" t="s">
        <v>638</v>
      </c>
      <c r="B183" s="63" t="s">
        <v>263</v>
      </c>
      <c r="C183" s="211" t="s">
        <v>1726</v>
      </c>
      <c r="D183" s="63" t="s">
        <v>1068</v>
      </c>
      <c r="E183" s="61" t="s">
        <v>136</v>
      </c>
      <c r="F183" s="310" t="s">
        <v>479</v>
      </c>
      <c r="G183" s="61" t="s">
        <v>136</v>
      </c>
      <c r="H183" s="61" t="s">
        <v>136</v>
      </c>
      <c r="I183" s="319" t="s">
        <v>136</v>
      </c>
      <c r="J183" s="341" t="s">
        <v>136</v>
      </c>
      <c r="K183" s="348"/>
      <c r="L183" s="161"/>
      <c r="M183" s="161"/>
      <c r="N183" s="161"/>
    </row>
    <row r="184" spans="1:14" ht="21.75">
      <c r="A184" s="246" t="s">
        <v>640</v>
      </c>
      <c r="B184" s="63" t="s">
        <v>258</v>
      </c>
      <c r="C184" s="247" t="s">
        <v>281</v>
      </c>
      <c r="D184" s="63" t="s">
        <v>1727</v>
      </c>
      <c r="E184" s="310" t="s">
        <v>479</v>
      </c>
      <c r="F184" s="61" t="s">
        <v>136</v>
      </c>
      <c r="G184" s="61" t="s">
        <v>136</v>
      </c>
      <c r="H184" s="61" t="s">
        <v>136</v>
      </c>
      <c r="I184" s="328" t="s">
        <v>1728</v>
      </c>
      <c r="J184" s="341">
        <v>239051</v>
      </c>
      <c r="K184" s="348"/>
      <c r="L184" s="161"/>
      <c r="M184" s="161"/>
      <c r="N184" s="161"/>
    </row>
    <row r="185" spans="1:14" ht="21.75">
      <c r="A185" s="246" t="s">
        <v>644</v>
      </c>
      <c r="B185" s="63" t="s">
        <v>258</v>
      </c>
      <c r="C185" s="236" t="s">
        <v>618</v>
      </c>
      <c r="D185" s="236" t="s">
        <v>18</v>
      </c>
      <c r="E185" s="310" t="s">
        <v>479</v>
      </c>
      <c r="F185" s="61" t="s">
        <v>136</v>
      </c>
      <c r="G185" s="61" t="s">
        <v>136</v>
      </c>
      <c r="H185" s="61" t="s">
        <v>136</v>
      </c>
      <c r="I185" s="328">
        <v>47103045073811</v>
      </c>
      <c r="J185" s="341">
        <v>20202</v>
      </c>
      <c r="K185" s="348"/>
      <c r="L185" s="161"/>
      <c r="M185" s="161"/>
      <c r="N185" s="161"/>
    </row>
    <row r="186" spans="1:14" ht="21.75">
      <c r="A186" s="246" t="s">
        <v>647</v>
      </c>
      <c r="B186" s="63" t="s">
        <v>258</v>
      </c>
      <c r="C186" s="210" t="s">
        <v>620</v>
      </c>
      <c r="D186" s="63" t="s">
        <v>502</v>
      </c>
      <c r="E186" s="310" t="s">
        <v>479</v>
      </c>
      <c r="F186" s="61" t="s">
        <v>136</v>
      </c>
      <c r="G186" s="61" t="s">
        <v>136</v>
      </c>
      <c r="H186" s="61" t="s">
        <v>136</v>
      </c>
      <c r="I186" s="328" t="s">
        <v>1729</v>
      </c>
      <c r="J186" s="341">
        <v>19813</v>
      </c>
      <c r="K186" s="348"/>
      <c r="L186" s="161"/>
      <c r="M186" s="161"/>
      <c r="N186" s="161"/>
    </row>
    <row r="187" spans="1:14" ht="21.75">
      <c r="A187" s="246" t="s">
        <v>649</v>
      </c>
      <c r="B187" s="63" t="s">
        <v>258</v>
      </c>
      <c r="C187" s="210" t="s">
        <v>623</v>
      </c>
      <c r="D187" s="63" t="s">
        <v>502</v>
      </c>
      <c r="E187" s="310" t="s">
        <v>479</v>
      </c>
      <c r="F187" s="61" t="s">
        <v>136</v>
      </c>
      <c r="G187" s="61" t="s">
        <v>136</v>
      </c>
      <c r="H187" s="61" t="s">
        <v>136</v>
      </c>
      <c r="I187" s="331" t="s">
        <v>136</v>
      </c>
      <c r="J187" s="341" t="s">
        <v>136</v>
      </c>
      <c r="K187" s="348"/>
      <c r="L187" s="161"/>
      <c r="M187" s="161"/>
      <c r="N187" s="161"/>
    </row>
    <row r="188" spans="1:14" ht="21.75">
      <c r="A188" s="246" t="s">
        <v>652</v>
      </c>
      <c r="B188" s="63" t="s">
        <v>258</v>
      </c>
      <c r="C188" s="210" t="s">
        <v>627</v>
      </c>
      <c r="D188" s="63" t="s">
        <v>502</v>
      </c>
      <c r="E188" s="310" t="s">
        <v>479</v>
      </c>
      <c r="F188" s="61" t="s">
        <v>136</v>
      </c>
      <c r="G188" s="61" t="s">
        <v>136</v>
      </c>
      <c r="H188" s="61" t="s">
        <v>136</v>
      </c>
      <c r="I188" s="328">
        <v>52203044817618</v>
      </c>
      <c r="J188" s="341">
        <v>19337</v>
      </c>
      <c r="K188" s="348"/>
      <c r="L188" s="161"/>
      <c r="M188" s="161"/>
      <c r="N188" s="161"/>
    </row>
    <row r="189" spans="1:14" ht="21.75">
      <c r="A189" s="246" t="s">
        <v>656</v>
      </c>
      <c r="B189" s="63" t="s">
        <v>258</v>
      </c>
      <c r="C189" s="210" t="s">
        <v>630</v>
      </c>
      <c r="D189" s="63" t="s">
        <v>502</v>
      </c>
      <c r="E189" s="310" t="s">
        <v>479</v>
      </c>
      <c r="F189" s="61" t="s">
        <v>136</v>
      </c>
      <c r="G189" s="61" t="s">
        <v>136</v>
      </c>
      <c r="H189" s="61" t="s">
        <v>136</v>
      </c>
      <c r="I189" s="328" t="s">
        <v>1730</v>
      </c>
      <c r="J189" s="341">
        <v>20088</v>
      </c>
      <c r="K189" s="348"/>
      <c r="L189" s="161"/>
      <c r="M189" s="161"/>
      <c r="N189" s="161"/>
    </row>
    <row r="190" spans="1:14" ht="21.75">
      <c r="A190" s="246" t="s">
        <v>661</v>
      </c>
      <c r="B190" s="63" t="s">
        <v>258</v>
      </c>
      <c r="C190" s="210" t="s">
        <v>634</v>
      </c>
      <c r="D190" s="63" t="s">
        <v>502</v>
      </c>
      <c r="E190" s="310" t="s">
        <v>479</v>
      </c>
      <c r="F190" s="61" t="s">
        <v>136</v>
      </c>
      <c r="G190" s="61" t="s">
        <v>136</v>
      </c>
      <c r="H190" s="61" t="s">
        <v>136</v>
      </c>
      <c r="I190" s="328" t="s">
        <v>1731</v>
      </c>
      <c r="J190" s="341">
        <v>20088</v>
      </c>
      <c r="K190" s="348"/>
      <c r="L190" s="161"/>
      <c r="M190" s="161"/>
      <c r="N190" s="161"/>
    </row>
    <row r="191" spans="1:14" ht="21.75">
      <c r="A191" s="246" t="s">
        <v>666</v>
      </c>
      <c r="B191" s="63" t="s">
        <v>258</v>
      </c>
      <c r="C191" s="236" t="s">
        <v>639</v>
      </c>
      <c r="D191" s="63" t="s">
        <v>502</v>
      </c>
      <c r="E191" s="310" t="s">
        <v>479</v>
      </c>
      <c r="F191" s="61" t="s">
        <v>136</v>
      </c>
      <c r="G191" s="61" t="s">
        <v>136</v>
      </c>
      <c r="H191" s="61" t="s">
        <v>136</v>
      </c>
      <c r="I191" s="328" t="s">
        <v>1732</v>
      </c>
      <c r="J191" s="341">
        <v>19905</v>
      </c>
      <c r="K191" s="348"/>
      <c r="L191" s="161"/>
      <c r="M191" s="161"/>
      <c r="N191" s="161"/>
    </row>
    <row r="192" spans="1:14" ht="21.75">
      <c r="A192" s="246" t="s">
        <v>670</v>
      </c>
      <c r="B192" s="63" t="s">
        <v>258</v>
      </c>
      <c r="C192" s="236" t="s">
        <v>641</v>
      </c>
      <c r="D192" s="63" t="s">
        <v>502</v>
      </c>
      <c r="E192" s="310" t="s">
        <v>479</v>
      </c>
      <c r="F192" s="61" t="s">
        <v>136</v>
      </c>
      <c r="G192" s="61" t="s">
        <v>136</v>
      </c>
      <c r="H192" s="61" t="s">
        <v>136</v>
      </c>
      <c r="I192" s="328">
        <v>47103040266409</v>
      </c>
      <c r="J192" s="341">
        <v>17510</v>
      </c>
      <c r="K192" s="348"/>
      <c r="L192" s="161"/>
      <c r="M192" s="161"/>
      <c r="N192" s="161"/>
    </row>
    <row r="193" spans="1:14" ht="21.75">
      <c r="A193" s="246" t="s">
        <v>675</v>
      </c>
      <c r="B193" s="63" t="s">
        <v>258</v>
      </c>
      <c r="C193" s="236" t="s">
        <v>645</v>
      </c>
      <c r="D193" s="63" t="s">
        <v>502</v>
      </c>
      <c r="E193" s="310" t="s">
        <v>479</v>
      </c>
      <c r="F193" s="61" t="s">
        <v>136</v>
      </c>
      <c r="G193" s="61" t="s">
        <v>136</v>
      </c>
      <c r="H193" s="61" t="s">
        <v>136</v>
      </c>
      <c r="I193" s="328" t="s">
        <v>1733</v>
      </c>
      <c r="J193" s="341">
        <v>20088</v>
      </c>
      <c r="K193" s="348"/>
      <c r="L193" s="161"/>
      <c r="M193" s="161"/>
      <c r="N193" s="161"/>
    </row>
    <row r="194" spans="1:14" ht="21.75">
      <c r="A194" s="246" t="s">
        <v>680</v>
      </c>
      <c r="B194" s="63" t="s">
        <v>258</v>
      </c>
      <c r="C194" s="236" t="s">
        <v>648</v>
      </c>
      <c r="D194" s="63" t="s">
        <v>502</v>
      </c>
      <c r="E194" s="310" t="s">
        <v>479</v>
      </c>
      <c r="F194" s="61" t="s">
        <v>136</v>
      </c>
      <c r="G194" s="61" t="s">
        <v>136</v>
      </c>
      <c r="H194" s="61" t="s">
        <v>136</v>
      </c>
      <c r="I194" s="328" t="s">
        <v>1734</v>
      </c>
      <c r="J194" s="341">
        <v>20088</v>
      </c>
      <c r="K194" s="348"/>
      <c r="L194" s="161"/>
      <c r="M194" s="161"/>
      <c r="N194" s="161"/>
    </row>
    <row r="195" spans="1:14" ht="21.75">
      <c r="A195" s="246" t="s">
        <v>686</v>
      </c>
      <c r="B195" s="63" t="s">
        <v>258</v>
      </c>
      <c r="C195" s="236" t="s">
        <v>650</v>
      </c>
      <c r="D195" s="63" t="s">
        <v>502</v>
      </c>
      <c r="E195" s="310" t="s">
        <v>479</v>
      </c>
      <c r="F195" s="61" t="s">
        <v>136</v>
      </c>
      <c r="G195" s="61" t="s">
        <v>136</v>
      </c>
      <c r="H195" s="61" t="s">
        <v>136</v>
      </c>
      <c r="I195" s="328" t="s">
        <v>1735</v>
      </c>
      <c r="J195" s="341">
        <v>20088</v>
      </c>
      <c r="K195" s="348"/>
      <c r="L195" s="161"/>
      <c r="M195" s="161"/>
      <c r="N195" s="161"/>
    </row>
    <row r="196" spans="1:14" ht="21.75">
      <c r="A196" s="246" t="s">
        <v>689</v>
      </c>
      <c r="B196" s="63" t="s">
        <v>258</v>
      </c>
      <c r="C196" s="63" t="s">
        <v>1736</v>
      </c>
      <c r="D196" s="63" t="s">
        <v>1737</v>
      </c>
      <c r="E196" s="61" t="s">
        <v>136</v>
      </c>
      <c r="F196" s="310" t="s">
        <v>479</v>
      </c>
      <c r="G196" s="61" t="s">
        <v>136</v>
      </c>
      <c r="H196" s="61" t="s">
        <v>136</v>
      </c>
      <c r="I196" s="330">
        <v>53201070763879</v>
      </c>
      <c r="J196" s="341">
        <v>19404</v>
      </c>
      <c r="K196" s="348"/>
      <c r="L196" s="161"/>
      <c r="M196" s="161"/>
      <c r="N196" s="161"/>
    </row>
    <row r="197" spans="1:14" ht="21.75">
      <c r="A197" s="246" t="s">
        <v>695</v>
      </c>
      <c r="B197" s="63" t="s">
        <v>258</v>
      </c>
      <c r="C197" s="63" t="s">
        <v>1738</v>
      </c>
      <c r="D197" s="63" t="s">
        <v>502</v>
      </c>
      <c r="E197" s="61" t="s">
        <v>136</v>
      </c>
      <c r="F197" s="310" t="s">
        <v>479</v>
      </c>
      <c r="G197" s="61" t="s">
        <v>136</v>
      </c>
      <c r="H197" s="61" t="s">
        <v>136</v>
      </c>
      <c r="I197" s="319" t="s">
        <v>136</v>
      </c>
      <c r="J197" s="100" t="s">
        <v>136</v>
      </c>
      <c r="K197" s="348"/>
      <c r="L197" s="161"/>
      <c r="M197" s="161"/>
      <c r="N197" s="161"/>
    </row>
    <row r="198" spans="1:14" ht="21.75">
      <c r="A198" s="246" t="s">
        <v>701</v>
      </c>
      <c r="B198" s="63" t="s">
        <v>258</v>
      </c>
      <c r="C198" s="63" t="s">
        <v>1739</v>
      </c>
      <c r="D198" s="63" t="s">
        <v>502</v>
      </c>
      <c r="E198" s="61" t="s">
        <v>136</v>
      </c>
      <c r="F198" s="310" t="s">
        <v>479</v>
      </c>
      <c r="G198" s="61" t="s">
        <v>136</v>
      </c>
      <c r="H198" s="61" t="s">
        <v>136</v>
      </c>
      <c r="I198" s="319" t="s">
        <v>136</v>
      </c>
      <c r="J198" s="100" t="s">
        <v>136</v>
      </c>
      <c r="K198" s="348"/>
      <c r="L198" s="161"/>
      <c r="M198" s="161"/>
      <c r="N198" s="161"/>
    </row>
    <row r="199" spans="1:14" ht="21.75">
      <c r="A199" s="246" t="s">
        <v>705</v>
      </c>
      <c r="B199" s="63" t="s">
        <v>258</v>
      </c>
      <c r="C199" s="211" t="s">
        <v>1740</v>
      </c>
      <c r="D199" s="63" t="s">
        <v>502</v>
      </c>
      <c r="E199" s="61" t="s">
        <v>136</v>
      </c>
      <c r="F199" s="310" t="s">
        <v>479</v>
      </c>
      <c r="G199" s="61" t="s">
        <v>136</v>
      </c>
      <c r="H199" s="61" t="s">
        <v>136</v>
      </c>
      <c r="I199" s="319" t="s">
        <v>136</v>
      </c>
      <c r="J199" s="100" t="s">
        <v>136</v>
      </c>
      <c r="K199" s="348"/>
      <c r="L199" s="161"/>
      <c r="M199" s="161"/>
      <c r="N199" s="161"/>
    </row>
    <row r="200" spans="1:14" ht="21.75">
      <c r="A200" s="246" t="s">
        <v>709</v>
      </c>
      <c r="B200" s="63" t="s">
        <v>258</v>
      </c>
      <c r="C200" s="63" t="s">
        <v>1741</v>
      </c>
      <c r="D200" s="63" t="s">
        <v>502</v>
      </c>
      <c r="E200" s="61" t="s">
        <v>136</v>
      </c>
      <c r="F200" s="310" t="s">
        <v>479</v>
      </c>
      <c r="G200" s="61" t="s">
        <v>136</v>
      </c>
      <c r="H200" s="61" t="s">
        <v>136</v>
      </c>
      <c r="I200" s="319" t="s">
        <v>136</v>
      </c>
      <c r="J200" s="100" t="s">
        <v>136</v>
      </c>
      <c r="K200" s="348"/>
      <c r="L200" s="161"/>
      <c r="M200" s="161"/>
      <c r="N200" s="161"/>
    </row>
    <row r="201" spans="1:14" ht="21.75">
      <c r="A201" s="246" t="s">
        <v>714</v>
      </c>
      <c r="B201" s="235" t="s">
        <v>272</v>
      </c>
      <c r="C201" s="236" t="s">
        <v>662</v>
      </c>
      <c r="D201" s="236" t="s">
        <v>18</v>
      </c>
      <c r="E201" s="310" t="s">
        <v>479</v>
      </c>
      <c r="F201" s="63"/>
      <c r="G201" s="63"/>
      <c r="H201" s="63"/>
      <c r="I201" s="332">
        <v>53203040885471</v>
      </c>
      <c r="J201" s="342">
        <v>19399</v>
      </c>
      <c r="K201" s="189"/>
      <c r="L201" s="161"/>
      <c r="M201" s="161"/>
      <c r="N201" s="161"/>
    </row>
    <row r="202" spans="1:14" ht="21.75">
      <c r="A202" s="246" t="s">
        <v>720</v>
      </c>
      <c r="B202" s="235" t="s">
        <v>272</v>
      </c>
      <c r="C202" s="236" t="s">
        <v>667</v>
      </c>
      <c r="D202" s="63" t="s">
        <v>502</v>
      </c>
      <c r="E202" s="310" t="s">
        <v>479</v>
      </c>
      <c r="F202" s="63"/>
      <c r="G202" s="63"/>
      <c r="H202" s="63"/>
      <c r="I202" s="332">
        <v>48109000652522</v>
      </c>
      <c r="J202" s="100"/>
      <c r="K202" s="189"/>
      <c r="L202" s="161"/>
      <c r="M202" s="161"/>
      <c r="N202" s="161"/>
    </row>
    <row r="203" spans="1:14" ht="21.75">
      <c r="A203" s="246" t="s">
        <v>726</v>
      </c>
      <c r="B203" s="235" t="s">
        <v>272</v>
      </c>
      <c r="C203" s="236" t="s">
        <v>671</v>
      </c>
      <c r="D203" s="63" t="s">
        <v>502</v>
      </c>
      <c r="E203" s="310" t="s">
        <v>479</v>
      </c>
      <c r="F203" s="63"/>
      <c r="G203" s="63"/>
      <c r="H203" s="63"/>
      <c r="I203" s="332">
        <v>53203040958690</v>
      </c>
      <c r="J203" s="343">
        <v>19600</v>
      </c>
      <c r="K203" s="189"/>
      <c r="L203" s="161"/>
      <c r="M203" s="161"/>
      <c r="N203" s="161"/>
    </row>
    <row r="204" spans="1:14" ht="21.75">
      <c r="A204" s="246" t="s">
        <v>733</v>
      </c>
      <c r="B204" s="235" t="s">
        <v>272</v>
      </c>
      <c r="C204" s="236" t="s">
        <v>676</v>
      </c>
      <c r="D204" s="63" t="s">
        <v>502</v>
      </c>
      <c r="E204" s="310" t="s">
        <v>479</v>
      </c>
      <c r="F204" s="63"/>
      <c r="G204" s="63"/>
      <c r="H204" s="63"/>
      <c r="I204" s="332">
        <v>54209000127006</v>
      </c>
      <c r="J204" s="343">
        <v>20045</v>
      </c>
      <c r="K204" s="189"/>
      <c r="L204" s="161"/>
      <c r="M204" s="161"/>
      <c r="N204" s="161"/>
    </row>
    <row r="205" spans="1:14" ht="21.75">
      <c r="A205" s="246" t="s">
        <v>738</v>
      </c>
      <c r="B205" s="235" t="s">
        <v>272</v>
      </c>
      <c r="C205" s="247" t="s">
        <v>657</v>
      </c>
      <c r="D205" s="63" t="s">
        <v>502</v>
      </c>
      <c r="E205" s="310" t="s">
        <v>479</v>
      </c>
      <c r="F205" s="63"/>
      <c r="G205" s="63"/>
      <c r="H205" s="63"/>
      <c r="I205" s="332">
        <v>48109000411649</v>
      </c>
      <c r="J205" s="100"/>
      <c r="K205" s="189"/>
      <c r="L205" s="161"/>
      <c r="M205" s="161"/>
      <c r="N205" s="161"/>
    </row>
    <row r="206" spans="1:14" ht="21.75">
      <c r="A206" s="246" t="s">
        <v>742</v>
      </c>
      <c r="B206" s="235" t="s">
        <v>272</v>
      </c>
      <c r="C206" s="236" t="s">
        <v>681</v>
      </c>
      <c r="D206" s="63" t="s">
        <v>502</v>
      </c>
      <c r="E206" s="310" t="s">
        <v>479</v>
      </c>
      <c r="F206" s="63"/>
      <c r="G206" s="63"/>
      <c r="H206" s="63"/>
      <c r="I206" s="332">
        <v>55200660049894</v>
      </c>
      <c r="J206" s="343">
        <v>20230</v>
      </c>
      <c r="K206" s="189"/>
      <c r="L206" s="161"/>
      <c r="M206" s="161"/>
      <c r="N206" s="161"/>
    </row>
    <row r="207" spans="1:14" ht="21.75">
      <c r="A207" s="246" t="s">
        <v>747</v>
      </c>
      <c r="B207" s="235" t="s">
        <v>272</v>
      </c>
      <c r="C207" s="236" t="s">
        <v>687</v>
      </c>
      <c r="D207" s="63" t="s">
        <v>502</v>
      </c>
      <c r="E207" s="63"/>
      <c r="F207" s="310" t="s">
        <v>479</v>
      </c>
      <c r="G207" s="63"/>
      <c r="H207" s="63"/>
      <c r="I207" s="332">
        <v>55109000232062</v>
      </c>
      <c r="J207" s="343">
        <v>20240</v>
      </c>
      <c r="K207" s="189"/>
      <c r="L207" s="161"/>
      <c r="M207" s="161"/>
      <c r="N207" s="161"/>
    </row>
    <row r="208" spans="1:14" ht="21.75">
      <c r="A208" s="246" t="s">
        <v>752</v>
      </c>
      <c r="B208" s="235" t="s">
        <v>272</v>
      </c>
      <c r="C208" s="236" t="s">
        <v>690</v>
      </c>
      <c r="D208" s="63" t="s">
        <v>502</v>
      </c>
      <c r="E208" s="63"/>
      <c r="F208" s="310" t="s">
        <v>479</v>
      </c>
      <c r="G208" s="63"/>
      <c r="H208" s="63"/>
      <c r="I208" s="332">
        <v>54109000084022</v>
      </c>
      <c r="J208" s="343">
        <v>19808</v>
      </c>
      <c r="K208" s="189"/>
      <c r="L208" s="161"/>
      <c r="M208" s="161"/>
      <c r="N208" s="161"/>
    </row>
    <row r="209" spans="1:14" ht="21.75">
      <c r="A209" s="246" t="s">
        <v>756</v>
      </c>
      <c r="B209" s="235" t="s">
        <v>272</v>
      </c>
      <c r="C209" s="236" t="s">
        <v>696</v>
      </c>
      <c r="D209" s="63" t="s">
        <v>502</v>
      </c>
      <c r="E209" s="63"/>
      <c r="F209" s="310" t="s">
        <v>479</v>
      </c>
      <c r="G209" s="63"/>
      <c r="H209" s="63"/>
      <c r="I209" s="332">
        <v>55109000135482</v>
      </c>
      <c r="J209" s="343">
        <v>20225</v>
      </c>
      <c r="K209" s="189"/>
      <c r="L209" s="161"/>
      <c r="M209" s="161"/>
      <c r="N209" s="161"/>
    </row>
    <row r="210" spans="1:14" ht="21.75">
      <c r="A210" s="246" t="s">
        <v>761</v>
      </c>
      <c r="B210" s="235" t="s">
        <v>272</v>
      </c>
      <c r="C210" s="236" t="s">
        <v>702</v>
      </c>
      <c r="D210" s="63" t="s">
        <v>502</v>
      </c>
      <c r="E210" s="63"/>
      <c r="F210" s="310" t="s">
        <v>479</v>
      </c>
      <c r="G210" s="63"/>
      <c r="H210" s="63"/>
      <c r="I210" s="332" t="s">
        <v>1742</v>
      </c>
      <c r="J210" s="343">
        <v>20627</v>
      </c>
      <c r="K210" s="189"/>
      <c r="L210" s="161"/>
      <c r="M210" s="161"/>
      <c r="N210" s="161"/>
    </row>
    <row r="211" spans="1:14" ht="21.75">
      <c r="A211" s="246" t="s">
        <v>766</v>
      </c>
      <c r="B211" s="235" t="s">
        <v>272</v>
      </c>
      <c r="C211" s="236" t="s">
        <v>706</v>
      </c>
      <c r="D211" s="63" t="s">
        <v>502</v>
      </c>
      <c r="E211" s="63"/>
      <c r="F211" s="310" t="s">
        <v>479</v>
      </c>
      <c r="G211" s="63"/>
      <c r="H211" s="63"/>
      <c r="I211" s="332" t="s">
        <v>1743</v>
      </c>
      <c r="J211" s="343">
        <v>20491</v>
      </c>
      <c r="K211" s="189"/>
      <c r="L211" s="161"/>
      <c r="M211" s="161"/>
      <c r="N211" s="161"/>
    </row>
    <row r="212" spans="1:14" ht="21.75">
      <c r="A212" s="246" t="s">
        <v>772</v>
      </c>
      <c r="B212" s="235" t="s">
        <v>272</v>
      </c>
      <c r="C212" s="63" t="s">
        <v>710</v>
      </c>
      <c r="D212" s="63" t="s">
        <v>502</v>
      </c>
      <c r="E212" s="63"/>
      <c r="F212" s="310" t="s">
        <v>479</v>
      </c>
      <c r="G212" s="63"/>
      <c r="H212" s="63"/>
      <c r="I212" s="332" t="s">
        <v>1742</v>
      </c>
      <c r="J212" s="343">
        <v>20627</v>
      </c>
      <c r="K212" s="189"/>
      <c r="L212" s="161"/>
      <c r="M212" s="161"/>
      <c r="N212" s="161"/>
    </row>
    <row r="213" spans="1:14" ht="21.75">
      <c r="A213" s="246" t="s">
        <v>779</v>
      </c>
      <c r="B213" s="235" t="s">
        <v>253</v>
      </c>
      <c r="C213" s="236" t="s">
        <v>279</v>
      </c>
      <c r="D213" s="225" t="s">
        <v>715</v>
      </c>
      <c r="E213" s="310" t="s">
        <v>479</v>
      </c>
      <c r="F213" s="63"/>
      <c r="G213" s="63"/>
      <c r="H213" s="63"/>
      <c r="I213" s="319">
        <v>52220660338549</v>
      </c>
      <c r="J213" s="100" t="s">
        <v>1744</v>
      </c>
      <c r="K213" s="189"/>
      <c r="L213" s="161"/>
      <c r="M213" s="161"/>
      <c r="N213" s="161"/>
    </row>
    <row r="214" spans="1:14" ht="21.75">
      <c r="A214" s="246" t="s">
        <v>785</v>
      </c>
      <c r="B214" s="235" t="s">
        <v>253</v>
      </c>
      <c r="C214" s="236" t="s">
        <v>721</v>
      </c>
      <c r="D214" s="225" t="s">
        <v>502</v>
      </c>
      <c r="E214" s="310" t="s">
        <v>479</v>
      </c>
      <c r="F214" s="63"/>
      <c r="G214" s="63"/>
      <c r="H214" s="63"/>
      <c r="I214" s="319">
        <v>51109000014207</v>
      </c>
      <c r="J214" s="100" t="s">
        <v>1745</v>
      </c>
      <c r="K214" s="189"/>
      <c r="L214" s="161"/>
      <c r="M214" s="161"/>
      <c r="N214" s="161"/>
    </row>
    <row r="215" spans="1:14" ht="21.75">
      <c r="A215" s="246" t="s">
        <v>789</v>
      </c>
      <c r="B215" s="235" t="s">
        <v>253</v>
      </c>
      <c r="C215" s="236" t="s">
        <v>727</v>
      </c>
      <c r="D215" s="225" t="s">
        <v>502</v>
      </c>
      <c r="E215" s="310" t="s">
        <v>479</v>
      </c>
      <c r="F215" s="63"/>
      <c r="G215" s="63"/>
      <c r="H215" s="63"/>
      <c r="I215" s="319">
        <v>54209000126816</v>
      </c>
      <c r="J215" s="100" t="s">
        <v>1746</v>
      </c>
      <c r="K215" s="189"/>
      <c r="L215" s="161"/>
      <c r="M215" s="161"/>
      <c r="N215" s="161"/>
    </row>
    <row r="216" spans="1:14" ht="21.75">
      <c r="A216" s="246" t="s">
        <v>794</v>
      </c>
      <c r="B216" s="235" t="s">
        <v>253</v>
      </c>
      <c r="C216" s="236" t="s">
        <v>734</v>
      </c>
      <c r="D216" s="225" t="s">
        <v>502</v>
      </c>
      <c r="E216" s="310" t="s">
        <v>479</v>
      </c>
      <c r="F216" s="63"/>
      <c r="G216" s="63"/>
      <c r="H216" s="63"/>
      <c r="I216" s="319">
        <v>52200664353208</v>
      </c>
      <c r="J216" s="100" t="s">
        <v>1744</v>
      </c>
      <c r="K216" s="189"/>
      <c r="L216" s="161"/>
      <c r="M216" s="161"/>
      <c r="N216" s="161"/>
    </row>
    <row r="217" spans="1:14" ht="21.75">
      <c r="A217" s="246" t="s">
        <v>798</v>
      </c>
      <c r="B217" s="235" t="s">
        <v>253</v>
      </c>
      <c r="C217" s="236" t="s">
        <v>739</v>
      </c>
      <c r="D217" s="225" t="s">
        <v>502</v>
      </c>
      <c r="E217" s="310" t="s">
        <v>479</v>
      </c>
      <c r="F217" s="63"/>
      <c r="G217" s="63"/>
      <c r="H217" s="63"/>
      <c r="I217" s="319">
        <v>52200664353216</v>
      </c>
      <c r="J217" s="100" t="s">
        <v>1744</v>
      </c>
      <c r="K217" s="189"/>
      <c r="L217" s="161"/>
      <c r="M217" s="161"/>
      <c r="N217" s="161"/>
    </row>
    <row r="218" spans="1:14" ht="21.75">
      <c r="A218" s="246" t="s">
        <v>804</v>
      </c>
      <c r="B218" s="235" t="s">
        <v>253</v>
      </c>
      <c r="C218" s="236" t="s">
        <v>743</v>
      </c>
      <c r="D218" s="225" t="s">
        <v>502</v>
      </c>
      <c r="E218" s="310" t="s">
        <v>479</v>
      </c>
      <c r="F218" s="63"/>
      <c r="G218" s="63"/>
      <c r="H218" s="63"/>
      <c r="I218" s="319">
        <v>53109000317151</v>
      </c>
      <c r="J218" s="100" t="s">
        <v>1747</v>
      </c>
      <c r="K218" s="189"/>
      <c r="L218" s="161"/>
      <c r="M218" s="161"/>
      <c r="N218" s="161"/>
    </row>
    <row r="219" spans="1:14" ht="21.75">
      <c r="A219" s="246" t="s">
        <v>808</v>
      </c>
      <c r="B219" s="235" t="s">
        <v>253</v>
      </c>
      <c r="C219" s="236" t="s">
        <v>748</v>
      </c>
      <c r="D219" s="225" t="s">
        <v>502</v>
      </c>
      <c r="E219" s="310" t="s">
        <v>479</v>
      </c>
      <c r="F219" s="63"/>
      <c r="G219" s="63"/>
      <c r="H219" s="63"/>
      <c r="I219" s="319">
        <v>54109000525576</v>
      </c>
      <c r="J219" s="100" t="s">
        <v>1748</v>
      </c>
      <c r="K219" s="189"/>
      <c r="L219" s="161"/>
      <c r="M219" s="161"/>
      <c r="N219" s="161"/>
    </row>
    <row r="220" spans="1:14" ht="21.75">
      <c r="A220" s="246" t="s">
        <v>813</v>
      </c>
      <c r="B220" s="235" t="s">
        <v>253</v>
      </c>
      <c r="C220" s="236" t="s">
        <v>753</v>
      </c>
      <c r="D220" s="225" t="s">
        <v>502</v>
      </c>
      <c r="E220" s="310" t="s">
        <v>479</v>
      </c>
      <c r="F220" s="63"/>
      <c r="G220" s="63"/>
      <c r="H220" s="63"/>
      <c r="I220" s="319">
        <v>54209000126824</v>
      </c>
      <c r="J220" s="100" t="s">
        <v>1749</v>
      </c>
      <c r="K220" s="189"/>
      <c r="L220" s="161"/>
      <c r="M220" s="161"/>
      <c r="N220" s="161"/>
    </row>
    <row r="221" spans="1:14" ht="21.75">
      <c r="A221" s="246" t="s">
        <v>817</v>
      </c>
      <c r="B221" s="235" t="s">
        <v>253</v>
      </c>
      <c r="C221" s="236" t="s">
        <v>757</v>
      </c>
      <c r="D221" s="225" t="s">
        <v>502</v>
      </c>
      <c r="E221" s="310" t="s">
        <v>479</v>
      </c>
      <c r="F221" s="63"/>
      <c r="G221" s="63"/>
      <c r="H221" s="63"/>
      <c r="I221" s="319">
        <v>53203040714065</v>
      </c>
      <c r="J221" s="100" t="s">
        <v>1750</v>
      </c>
      <c r="K221" s="189"/>
      <c r="L221" s="161"/>
      <c r="M221" s="161"/>
      <c r="N221" s="161"/>
    </row>
    <row r="222" spans="1:14" ht="21.75">
      <c r="A222" s="246" t="s">
        <v>822</v>
      </c>
      <c r="B222" s="235" t="s">
        <v>253</v>
      </c>
      <c r="C222" s="236" t="s">
        <v>762</v>
      </c>
      <c r="D222" s="225" t="s">
        <v>502</v>
      </c>
      <c r="E222" s="310" t="s">
        <v>479</v>
      </c>
      <c r="F222" s="63"/>
      <c r="G222" s="63"/>
      <c r="H222" s="63"/>
      <c r="I222" s="319">
        <v>55203040004552</v>
      </c>
      <c r="J222" s="100" t="s">
        <v>1751</v>
      </c>
      <c r="K222" s="189"/>
      <c r="L222" s="161"/>
      <c r="M222" s="161"/>
      <c r="N222" s="161"/>
    </row>
    <row r="223" spans="1:14" ht="21.75">
      <c r="A223" s="246" t="s">
        <v>826</v>
      </c>
      <c r="B223" s="235" t="s">
        <v>253</v>
      </c>
      <c r="C223" s="236" t="s">
        <v>767</v>
      </c>
      <c r="D223" s="225" t="s">
        <v>502</v>
      </c>
      <c r="E223" s="310" t="s">
        <v>479</v>
      </c>
      <c r="F223" s="63"/>
      <c r="G223" s="63"/>
      <c r="H223" s="63"/>
      <c r="I223" s="319">
        <v>53203040713999</v>
      </c>
      <c r="J223" s="100" t="s">
        <v>1752</v>
      </c>
      <c r="K223" s="189"/>
      <c r="L223" s="161"/>
      <c r="M223" s="161"/>
      <c r="N223" s="161"/>
    </row>
    <row r="224" spans="1:14" ht="21.75">
      <c r="A224" s="246" t="s">
        <v>832</v>
      </c>
      <c r="B224" s="235" t="s">
        <v>253</v>
      </c>
      <c r="C224" s="236" t="s">
        <v>773</v>
      </c>
      <c r="D224" s="225" t="s">
        <v>502</v>
      </c>
      <c r="E224" s="310" t="s">
        <v>479</v>
      </c>
      <c r="F224" s="63"/>
      <c r="G224" s="63"/>
      <c r="H224" s="63"/>
      <c r="I224" s="319">
        <v>5320304713981</v>
      </c>
      <c r="J224" s="100" t="s">
        <v>1753</v>
      </c>
      <c r="K224" s="189"/>
      <c r="L224" s="161"/>
      <c r="M224" s="161"/>
      <c r="N224" s="161"/>
    </row>
    <row r="225" spans="1:14" ht="21.75">
      <c r="A225" s="246" t="s">
        <v>838</v>
      </c>
      <c r="B225" s="235" t="s">
        <v>253</v>
      </c>
      <c r="C225" s="236" t="s">
        <v>780</v>
      </c>
      <c r="D225" s="225" t="s">
        <v>502</v>
      </c>
      <c r="E225" s="310" t="s">
        <v>479</v>
      </c>
      <c r="F225" s="63"/>
      <c r="G225" s="63"/>
      <c r="H225" s="63"/>
      <c r="I225" s="319">
        <v>51109000116240</v>
      </c>
      <c r="J225" s="100" t="s">
        <v>1754</v>
      </c>
      <c r="K225" s="189"/>
      <c r="L225" s="161"/>
      <c r="M225" s="161"/>
      <c r="N225" s="161"/>
    </row>
    <row r="226" spans="1:14" ht="21.75">
      <c r="A226" s="246" t="s">
        <v>843</v>
      </c>
      <c r="B226" s="235" t="s">
        <v>253</v>
      </c>
      <c r="C226" s="236" t="s">
        <v>786</v>
      </c>
      <c r="D226" s="225" t="s">
        <v>502</v>
      </c>
      <c r="E226" s="310" t="s">
        <v>479</v>
      </c>
      <c r="F226" s="63"/>
      <c r="G226" s="63"/>
      <c r="H226" s="63"/>
      <c r="I226" s="319">
        <v>50109005054413</v>
      </c>
      <c r="J226" s="100" t="s">
        <v>1755</v>
      </c>
      <c r="K226" s="189"/>
      <c r="L226" s="161"/>
      <c r="M226" s="161"/>
      <c r="N226" s="161"/>
    </row>
    <row r="227" spans="1:14" ht="21.75">
      <c r="A227" s="246" t="s">
        <v>848</v>
      </c>
      <c r="B227" s="235" t="s">
        <v>253</v>
      </c>
      <c r="C227" s="236" t="s">
        <v>790</v>
      </c>
      <c r="D227" s="225" t="s">
        <v>502</v>
      </c>
      <c r="E227" s="310" t="s">
        <v>479</v>
      </c>
      <c r="F227" s="63"/>
      <c r="G227" s="63"/>
      <c r="H227" s="63"/>
      <c r="I227" s="319">
        <v>52203044314675</v>
      </c>
      <c r="J227" s="100" t="s">
        <v>1744</v>
      </c>
      <c r="K227" s="189"/>
      <c r="L227" s="161"/>
      <c r="M227" s="161"/>
      <c r="N227" s="161"/>
    </row>
    <row r="228" spans="1:14" ht="21.75">
      <c r="A228" s="246" t="s">
        <v>852</v>
      </c>
      <c r="B228" s="235" t="s">
        <v>253</v>
      </c>
      <c r="C228" s="236" t="s">
        <v>1756</v>
      </c>
      <c r="D228" s="225" t="s">
        <v>502</v>
      </c>
      <c r="E228" s="63"/>
      <c r="F228" s="310" t="s">
        <v>479</v>
      </c>
      <c r="G228" s="63"/>
      <c r="H228" s="63"/>
      <c r="I228" s="319">
        <v>55109000306252</v>
      </c>
      <c r="J228" s="100" t="s">
        <v>1757</v>
      </c>
      <c r="K228" s="189"/>
      <c r="L228" s="161"/>
      <c r="M228" s="161"/>
      <c r="N228" s="161"/>
    </row>
    <row r="229" spans="1:14" ht="21.75">
      <c r="A229" s="246" t="s">
        <v>857</v>
      </c>
      <c r="B229" s="235" t="s">
        <v>253</v>
      </c>
      <c r="C229" s="236" t="s">
        <v>799</v>
      </c>
      <c r="D229" s="225" t="s">
        <v>502</v>
      </c>
      <c r="E229" s="310" t="s">
        <v>479</v>
      </c>
      <c r="F229" s="63"/>
      <c r="G229" s="63"/>
      <c r="H229" s="63"/>
      <c r="I229" s="319">
        <v>54109000130245</v>
      </c>
      <c r="J229" s="100" t="s">
        <v>1758</v>
      </c>
      <c r="K229" s="189"/>
      <c r="L229" s="161"/>
      <c r="M229" s="161"/>
      <c r="N229" s="161"/>
    </row>
    <row r="230" spans="1:14" ht="21.75">
      <c r="A230" s="246" t="s">
        <v>861</v>
      </c>
      <c r="B230" s="235" t="s">
        <v>253</v>
      </c>
      <c r="C230" s="236" t="s">
        <v>805</v>
      </c>
      <c r="D230" s="225" t="s">
        <v>502</v>
      </c>
      <c r="E230" s="310" t="s">
        <v>479</v>
      </c>
      <c r="F230" s="63"/>
      <c r="G230" s="63"/>
      <c r="H230" s="63"/>
      <c r="I230" s="319">
        <v>562030400022958</v>
      </c>
      <c r="J230" s="100" t="s">
        <v>1759</v>
      </c>
      <c r="K230" s="189"/>
      <c r="L230" s="161"/>
      <c r="M230" s="161"/>
      <c r="N230" s="161"/>
    </row>
    <row r="231" spans="1:14" ht="21.75">
      <c r="A231" s="246" t="s">
        <v>866</v>
      </c>
      <c r="B231" s="235" t="s">
        <v>253</v>
      </c>
      <c r="C231" s="236" t="s">
        <v>809</v>
      </c>
      <c r="D231" s="225" t="s">
        <v>502</v>
      </c>
      <c r="E231" s="310" t="s">
        <v>479</v>
      </c>
      <c r="F231" s="63"/>
      <c r="G231" s="63"/>
      <c r="H231" s="63"/>
      <c r="I231" s="319">
        <v>53109000332454</v>
      </c>
      <c r="J231" s="100" t="s">
        <v>1760</v>
      </c>
      <c r="K231" s="189"/>
      <c r="L231" s="161"/>
      <c r="M231" s="161"/>
      <c r="N231" s="161"/>
    </row>
    <row r="232" spans="1:14" ht="21.75">
      <c r="A232" s="246" t="s">
        <v>871</v>
      </c>
      <c r="B232" s="235" t="s">
        <v>253</v>
      </c>
      <c r="C232" s="236" t="s">
        <v>814</v>
      </c>
      <c r="D232" s="225" t="s">
        <v>502</v>
      </c>
      <c r="E232" s="63"/>
      <c r="F232" s="310" t="s">
        <v>479</v>
      </c>
      <c r="G232" s="63"/>
      <c r="H232" s="63"/>
      <c r="I232" s="319">
        <v>55203040087610</v>
      </c>
      <c r="J232" s="100" t="s">
        <v>1761</v>
      </c>
      <c r="K232" s="189"/>
      <c r="L232" s="161"/>
      <c r="M232" s="161"/>
      <c r="N232" s="161"/>
    </row>
    <row r="233" spans="1:14" ht="21.75">
      <c r="A233" s="246" t="s">
        <v>875</v>
      </c>
      <c r="B233" s="235" t="s">
        <v>253</v>
      </c>
      <c r="C233" s="236" t="s">
        <v>818</v>
      </c>
      <c r="D233" s="225" t="s">
        <v>502</v>
      </c>
      <c r="E233" s="310" t="s">
        <v>479</v>
      </c>
      <c r="F233" s="63"/>
      <c r="G233" s="63"/>
      <c r="H233" s="63"/>
      <c r="I233" s="319">
        <v>53203040714031</v>
      </c>
      <c r="J233" s="100" t="s">
        <v>1762</v>
      </c>
      <c r="K233" s="189"/>
      <c r="L233" s="161"/>
      <c r="M233" s="161"/>
      <c r="N233" s="161"/>
    </row>
    <row r="234" spans="1:14" ht="21.75">
      <c r="A234" s="246" t="s">
        <v>880</v>
      </c>
      <c r="B234" s="235" t="s">
        <v>253</v>
      </c>
      <c r="C234" s="236" t="s">
        <v>823</v>
      </c>
      <c r="D234" s="225" t="s">
        <v>502</v>
      </c>
      <c r="E234" s="310" t="s">
        <v>479</v>
      </c>
      <c r="F234" s="63"/>
      <c r="G234" s="63"/>
      <c r="H234" s="63"/>
      <c r="I234" s="319">
        <v>54109000390107</v>
      </c>
      <c r="J234" s="100" t="s">
        <v>1763</v>
      </c>
      <c r="K234" s="189"/>
      <c r="L234" s="161"/>
      <c r="M234" s="161"/>
      <c r="N234" s="161"/>
    </row>
    <row r="235" spans="1:14" ht="21.75">
      <c r="A235" s="246" t="s">
        <v>884</v>
      </c>
      <c r="B235" s="235" t="s">
        <v>253</v>
      </c>
      <c r="C235" s="236" t="s">
        <v>827</v>
      </c>
      <c r="D235" s="225" t="s">
        <v>502</v>
      </c>
      <c r="E235" s="310" t="s">
        <v>479</v>
      </c>
      <c r="F235" s="63"/>
      <c r="G235" s="63"/>
      <c r="H235" s="63"/>
      <c r="I235" s="319">
        <v>5420066003228</v>
      </c>
      <c r="J235" s="100" t="s">
        <v>1764</v>
      </c>
      <c r="K235" s="189"/>
      <c r="L235" s="161"/>
      <c r="M235" s="161"/>
      <c r="N235" s="161"/>
    </row>
    <row r="236" spans="1:14" ht="21.75">
      <c r="A236" s="246" t="s">
        <v>888</v>
      </c>
      <c r="B236" s="235" t="s">
        <v>253</v>
      </c>
      <c r="C236" s="236" t="s">
        <v>833</v>
      </c>
      <c r="D236" s="225" t="s">
        <v>502</v>
      </c>
      <c r="E236" s="310" t="s">
        <v>479</v>
      </c>
      <c r="F236" s="63"/>
      <c r="G236" s="63"/>
      <c r="H236" s="63"/>
      <c r="I236" s="319">
        <v>53203040714073</v>
      </c>
      <c r="J236" s="100" t="s">
        <v>1765</v>
      </c>
      <c r="K236" s="189"/>
      <c r="L236" s="161"/>
      <c r="M236" s="161"/>
      <c r="N236" s="161"/>
    </row>
    <row r="237" spans="1:14" ht="21.75">
      <c r="A237" s="246" t="s">
        <v>892</v>
      </c>
      <c r="B237" s="235" t="s">
        <v>253</v>
      </c>
      <c r="C237" s="236" t="s">
        <v>839</v>
      </c>
      <c r="D237" s="225" t="s">
        <v>502</v>
      </c>
      <c r="E237" s="310" t="s">
        <v>479</v>
      </c>
      <c r="F237" s="63"/>
      <c r="G237" s="63"/>
      <c r="H237" s="63"/>
      <c r="I237" s="319">
        <v>52109000195960</v>
      </c>
      <c r="J237" s="100" t="s">
        <v>1766</v>
      </c>
      <c r="K237" s="189"/>
      <c r="L237" s="161"/>
      <c r="M237" s="161"/>
      <c r="N237" s="161"/>
    </row>
    <row r="238" spans="1:14" ht="21.75">
      <c r="A238" s="246" t="s">
        <v>896</v>
      </c>
      <c r="B238" s="235" t="s">
        <v>253</v>
      </c>
      <c r="C238" s="236" t="s">
        <v>844</v>
      </c>
      <c r="D238" s="225" t="s">
        <v>502</v>
      </c>
      <c r="E238" s="310" t="s">
        <v>479</v>
      </c>
      <c r="F238" s="63"/>
      <c r="G238" s="63"/>
      <c r="H238" s="63"/>
      <c r="I238" s="319">
        <v>53203040714022</v>
      </c>
      <c r="J238" s="100" t="s">
        <v>1752</v>
      </c>
      <c r="K238" s="189"/>
      <c r="L238" s="161"/>
      <c r="M238" s="161"/>
      <c r="N238" s="161"/>
    </row>
    <row r="239" spans="1:14" ht="21.75">
      <c r="A239" s="246" t="s">
        <v>900</v>
      </c>
      <c r="B239" s="235" t="s">
        <v>253</v>
      </c>
      <c r="C239" s="236" t="s">
        <v>849</v>
      </c>
      <c r="D239" s="225" t="s">
        <v>502</v>
      </c>
      <c r="E239" s="310" t="s">
        <v>479</v>
      </c>
      <c r="F239" s="63"/>
      <c r="G239" s="63"/>
      <c r="H239" s="63"/>
      <c r="I239" s="319">
        <v>5960599004463</v>
      </c>
      <c r="J239" s="100" t="s">
        <v>1767</v>
      </c>
      <c r="K239" s="189"/>
      <c r="L239" s="161"/>
      <c r="M239" s="161"/>
      <c r="N239" s="161"/>
    </row>
    <row r="240" spans="1:14" ht="21.75">
      <c r="A240" s="246" t="s">
        <v>905</v>
      </c>
      <c r="B240" s="235" t="s">
        <v>253</v>
      </c>
      <c r="C240" s="236" t="s">
        <v>853</v>
      </c>
      <c r="D240" s="225" t="s">
        <v>502</v>
      </c>
      <c r="E240" s="310" t="s">
        <v>479</v>
      </c>
      <c r="F240" s="63"/>
      <c r="G240" s="63"/>
      <c r="H240" s="63"/>
      <c r="I240" s="319">
        <v>3941000397435</v>
      </c>
      <c r="J240" s="100" t="s">
        <v>1768</v>
      </c>
      <c r="K240" s="189"/>
      <c r="L240" s="161"/>
      <c r="M240" s="161"/>
      <c r="N240" s="161"/>
    </row>
    <row r="241" spans="1:14" ht="21.75">
      <c r="A241" s="246" t="s">
        <v>910</v>
      </c>
      <c r="B241" s="235" t="s">
        <v>253</v>
      </c>
      <c r="C241" s="236" t="s">
        <v>858</v>
      </c>
      <c r="D241" s="225" t="s">
        <v>502</v>
      </c>
      <c r="E241" s="310" t="s">
        <v>479</v>
      </c>
      <c r="F241" s="63"/>
      <c r="G241" s="63"/>
      <c r="H241" s="63"/>
      <c r="I241" s="319">
        <v>2960600010251</v>
      </c>
      <c r="J241" s="100" t="s">
        <v>1769</v>
      </c>
      <c r="K241" s="189"/>
      <c r="L241" s="161"/>
      <c r="M241" s="161"/>
      <c r="N241" s="161"/>
    </row>
    <row r="242" spans="1:14" ht="21.75">
      <c r="A242" s="246" t="s">
        <v>915</v>
      </c>
      <c r="B242" s="235" t="s">
        <v>253</v>
      </c>
      <c r="C242" s="236" t="s">
        <v>862</v>
      </c>
      <c r="D242" s="225" t="s">
        <v>502</v>
      </c>
      <c r="E242" s="310" t="s">
        <v>479</v>
      </c>
      <c r="F242" s="63"/>
      <c r="G242" s="63"/>
      <c r="H242" s="63"/>
      <c r="I242" s="319">
        <v>53203040714006</v>
      </c>
      <c r="J242" s="100" t="s">
        <v>1770</v>
      </c>
      <c r="K242" s="189"/>
      <c r="L242" s="161"/>
      <c r="M242" s="161"/>
      <c r="N242" s="161"/>
    </row>
    <row r="243" spans="1:14" ht="21.75">
      <c r="A243" s="246" t="s">
        <v>921</v>
      </c>
      <c r="B243" s="235" t="s">
        <v>253</v>
      </c>
      <c r="C243" s="236" t="s">
        <v>867</v>
      </c>
      <c r="D243" s="225" t="s">
        <v>502</v>
      </c>
      <c r="E243" s="310" t="s">
        <v>479</v>
      </c>
      <c r="F243" s="63"/>
      <c r="G243" s="63"/>
      <c r="H243" s="63"/>
      <c r="I243" s="319">
        <v>5220664353194</v>
      </c>
      <c r="J243" s="100" t="s">
        <v>1744</v>
      </c>
      <c r="K243" s="189"/>
      <c r="L243" s="161"/>
      <c r="M243" s="161"/>
      <c r="N243" s="161"/>
    </row>
    <row r="244" spans="1:14" ht="21.75">
      <c r="A244" s="246" t="s">
        <v>1771</v>
      </c>
      <c r="B244" s="235" t="s">
        <v>253</v>
      </c>
      <c r="C244" s="236" t="s">
        <v>872</v>
      </c>
      <c r="D244" s="225" t="s">
        <v>502</v>
      </c>
      <c r="E244" s="310" t="s">
        <v>479</v>
      </c>
      <c r="F244" s="63"/>
      <c r="G244" s="63"/>
      <c r="H244" s="63"/>
      <c r="I244" s="319">
        <v>3960600388383</v>
      </c>
      <c r="J244" s="100" t="s">
        <v>1760</v>
      </c>
      <c r="K244" s="189"/>
      <c r="L244" s="161"/>
      <c r="M244" s="161"/>
      <c r="N244" s="161"/>
    </row>
    <row r="245" spans="1:14" ht="21.75">
      <c r="A245" s="246" t="s">
        <v>1772</v>
      </c>
      <c r="B245" s="235" t="s">
        <v>253</v>
      </c>
      <c r="C245" s="236" t="s">
        <v>876</v>
      </c>
      <c r="D245" s="225" t="s">
        <v>502</v>
      </c>
      <c r="E245" s="310" t="s">
        <v>479</v>
      </c>
      <c r="F245" s="63"/>
      <c r="G245" s="63"/>
      <c r="H245" s="63"/>
      <c r="I245" s="319">
        <v>53209001303217</v>
      </c>
      <c r="J245" s="100" t="s">
        <v>1773</v>
      </c>
      <c r="K245" s="189"/>
      <c r="L245" s="161"/>
      <c r="M245" s="161"/>
      <c r="N245" s="161"/>
    </row>
    <row r="246" spans="1:14" ht="21.75">
      <c r="A246" s="246" t="s">
        <v>1774</v>
      </c>
      <c r="B246" s="235" t="s">
        <v>253</v>
      </c>
      <c r="C246" s="236" t="s">
        <v>881</v>
      </c>
      <c r="D246" s="225" t="s">
        <v>502</v>
      </c>
      <c r="E246" s="310" t="s">
        <v>479</v>
      </c>
      <c r="F246" s="63"/>
      <c r="G246" s="63"/>
      <c r="H246" s="63"/>
      <c r="I246" s="319">
        <v>52109000001355</v>
      </c>
      <c r="J246" s="100" t="s">
        <v>1775</v>
      </c>
      <c r="K246" s="189"/>
      <c r="L246" s="161"/>
      <c r="M246" s="161"/>
      <c r="N246" s="161"/>
    </row>
    <row r="247" spans="1:14" ht="21.75">
      <c r="A247" s="246" t="s">
        <v>1776</v>
      </c>
      <c r="B247" s="235" t="s">
        <v>253</v>
      </c>
      <c r="C247" s="236" t="s">
        <v>885</v>
      </c>
      <c r="D247" s="225" t="s">
        <v>502</v>
      </c>
      <c r="E247" s="63"/>
      <c r="F247" s="310" t="s">
        <v>479</v>
      </c>
      <c r="G247" s="63"/>
      <c r="H247" s="63"/>
      <c r="I247" s="319">
        <v>55109000184131</v>
      </c>
      <c r="J247" s="100" t="s">
        <v>1777</v>
      </c>
      <c r="K247" s="189"/>
      <c r="L247" s="161"/>
      <c r="M247" s="161"/>
      <c r="N247" s="161"/>
    </row>
    <row r="248" spans="1:14" ht="21.75">
      <c r="A248" s="246" t="s">
        <v>1778</v>
      </c>
      <c r="B248" s="235" t="s">
        <v>253</v>
      </c>
      <c r="C248" s="236" t="s">
        <v>889</v>
      </c>
      <c r="D248" s="225" t="s">
        <v>502</v>
      </c>
      <c r="E248" s="63"/>
      <c r="F248" s="310" t="s">
        <v>479</v>
      </c>
      <c r="G248" s="63"/>
      <c r="H248" s="63"/>
      <c r="I248" s="61" t="s">
        <v>136</v>
      </c>
      <c r="J248" s="100" t="s">
        <v>136</v>
      </c>
      <c r="K248" s="189"/>
      <c r="L248" s="161"/>
      <c r="M248" s="161"/>
      <c r="N248" s="161"/>
    </row>
    <row r="249" spans="1:14" ht="21.75">
      <c r="A249" s="246" t="s">
        <v>1779</v>
      </c>
      <c r="B249" s="235" t="s">
        <v>253</v>
      </c>
      <c r="C249" s="236" t="s">
        <v>893</v>
      </c>
      <c r="D249" s="225" t="s">
        <v>502</v>
      </c>
      <c r="E249" s="63"/>
      <c r="F249" s="310" t="s">
        <v>479</v>
      </c>
      <c r="G249" s="63"/>
      <c r="H249" s="63"/>
      <c r="I249" s="61">
        <v>5603044</v>
      </c>
      <c r="J249" s="100" t="s">
        <v>1780</v>
      </c>
      <c r="K249" s="189"/>
      <c r="L249" s="161"/>
      <c r="M249" s="161"/>
      <c r="N249" s="161"/>
    </row>
    <row r="250" spans="1:14" ht="21.75">
      <c r="A250" s="246" t="s">
        <v>1781</v>
      </c>
      <c r="B250" s="235" t="s">
        <v>253</v>
      </c>
      <c r="C250" s="236" t="s">
        <v>897</v>
      </c>
      <c r="D250" s="225" t="s">
        <v>502</v>
      </c>
      <c r="E250" s="63"/>
      <c r="F250" s="310" t="s">
        <v>479</v>
      </c>
      <c r="G250" s="63"/>
      <c r="H250" s="63"/>
      <c r="I250" s="61" t="s">
        <v>136</v>
      </c>
      <c r="J250" s="100" t="s">
        <v>136</v>
      </c>
      <c r="K250" s="189"/>
      <c r="L250" s="161"/>
      <c r="M250" s="161"/>
      <c r="N250" s="161"/>
    </row>
    <row r="251" spans="1:14" ht="21.75">
      <c r="A251" s="246" t="s">
        <v>1782</v>
      </c>
      <c r="B251" s="235" t="s">
        <v>253</v>
      </c>
      <c r="C251" s="236" t="s">
        <v>901</v>
      </c>
      <c r="D251" s="225" t="s">
        <v>502</v>
      </c>
      <c r="E251" s="63"/>
      <c r="F251" s="310" t="s">
        <v>479</v>
      </c>
      <c r="G251" s="63"/>
      <c r="H251" s="63"/>
      <c r="I251" s="61" t="s">
        <v>136</v>
      </c>
      <c r="J251" s="100" t="s">
        <v>136</v>
      </c>
      <c r="K251" s="189"/>
      <c r="L251" s="161"/>
      <c r="M251" s="161"/>
      <c r="N251" s="161"/>
    </row>
    <row r="252" spans="1:14" ht="21.75">
      <c r="A252" s="246" t="s">
        <v>1783</v>
      </c>
      <c r="B252" s="235" t="s">
        <v>253</v>
      </c>
      <c r="C252" s="236" t="s">
        <v>906</v>
      </c>
      <c r="D252" s="225" t="s">
        <v>502</v>
      </c>
      <c r="E252" s="63"/>
      <c r="F252" s="310" t="s">
        <v>479</v>
      </c>
      <c r="G252" s="63"/>
      <c r="H252" s="63"/>
      <c r="I252" s="319">
        <v>53109000030929</v>
      </c>
      <c r="J252" s="100" t="s">
        <v>1784</v>
      </c>
      <c r="K252" s="189"/>
      <c r="L252" s="161"/>
      <c r="M252" s="161"/>
      <c r="N252" s="161"/>
    </row>
    <row r="253" spans="1:14" ht="21.75">
      <c r="A253" s="246" t="s">
        <v>1785</v>
      </c>
      <c r="B253" s="235" t="s">
        <v>253</v>
      </c>
      <c r="C253" s="236" t="s">
        <v>911</v>
      </c>
      <c r="D253" s="225" t="s">
        <v>502</v>
      </c>
      <c r="E253" s="63"/>
      <c r="F253" s="310" t="s">
        <v>479</v>
      </c>
      <c r="G253" s="63"/>
      <c r="H253" s="63"/>
      <c r="I253" s="61" t="s">
        <v>136</v>
      </c>
      <c r="J253" s="100" t="s">
        <v>136</v>
      </c>
      <c r="K253" s="189"/>
      <c r="L253" s="161"/>
      <c r="M253" s="161"/>
      <c r="N253" s="161"/>
    </row>
    <row r="254" spans="1:14" ht="21.75">
      <c r="A254" s="246" t="s">
        <v>1786</v>
      </c>
      <c r="B254" s="235" t="s">
        <v>253</v>
      </c>
      <c r="C254" s="236" t="s">
        <v>916</v>
      </c>
      <c r="D254" s="225" t="s">
        <v>502</v>
      </c>
      <c r="E254" s="63"/>
      <c r="F254" s="310" t="s">
        <v>479</v>
      </c>
      <c r="G254" s="63"/>
      <c r="H254" s="63"/>
      <c r="I254" s="61" t="s">
        <v>136</v>
      </c>
      <c r="J254" s="100" t="s">
        <v>136</v>
      </c>
      <c r="K254" s="189"/>
      <c r="L254" s="161"/>
      <c r="M254" s="161"/>
      <c r="N254" s="161"/>
    </row>
    <row r="255" spans="1:14" ht="21.75">
      <c r="A255" s="246" t="s">
        <v>1787</v>
      </c>
      <c r="B255" s="235" t="s">
        <v>253</v>
      </c>
      <c r="C255" s="236" t="s">
        <v>922</v>
      </c>
      <c r="D255" s="225" t="s">
        <v>502</v>
      </c>
      <c r="E255" s="310" t="s">
        <v>479</v>
      </c>
      <c r="F255" s="63"/>
      <c r="G255" s="63"/>
      <c r="H255" s="63"/>
      <c r="I255" s="61" t="s">
        <v>136</v>
      </c>
      <c r="J255" s="100" t="s">
        <v>136</v>
      </c>
      <c r="K255" s="189"/>
      <c r="L255" s="161"/>
      <c r="M255" s="161"/>
      <c r="N255" s="161"/>
    </row>
    <row r="256" spans="1:14" ht="21.75">
      <c r="A256" s="601" t="s">
        <v>1057</v>
      </c>
      <c r="B256" s="601"/>
      <c r="C256" s="601"/>
      <c r="D256" s="601"/>
      <c r="E256" s="601"/>
      <c r="F256" s="601"/>
      <c r="G256" s="601"/>
      <c r="H256" s="601"/>
      <c r="I256" s="601"/>
      <c r="J256" s="601"/>
      <c r="K256" s="601"/>
      <c r="L256" s="161"/>
      <c r="M256" s="161"/>
      <c r="N256" s="161"/>
    </row>
    <row r="257" spans="1:14" ht="21.75">
      <c r="A257" s="61">
        <v>1</v>
      </c>
      <c r="B257" s="63" t="s">
        <v>927</v>
      </c>
      <c r="C257" s="252" t="s">
        <v>409</v>
      </c>
      <c r="D257" s="253" t="s">
        <v>16</v>
      </c>
      <c r="E257" s="208" t="s">
        <v>57</v>
      </c>
      <c r="F257" s="63"/>
      <c r="G257" s="63"/>
      <c r="H257" s="63"/>
      <c r="I257" s="63"/>
      <c r="J257" s="318">
        <v>238018</v>
      </c>
      <c r="K257" s="161"/>
      <c r="L257" s="161"/>
      <c r="M257" s="161"/>
      <c r="N257" s="161"/>
    </row>
    <row r="258" spans="1:14" ht="21.75">
      <c r="A258" s="61">
        <v>2</v>
      </c>
      <c r="B258" s="63" t="s">
        <v>927</v>
      </c>
      <c r="C258" s="252" t="s">
        <v>410</v>
      </c>
      <c r="D258" s="253" t="s">
        <v>17</v>
      </c>
      <c r="E258" s="208" t="s">
        <v>57</v>
      </c>
      <c r="F258" s="63"/>
      <c r="G258" s="63"/>
      <c r="H258" s="63"/>
      <c r="I258" s="63"/>
      <c r="J258" s="318">
        <v>232448</v>
      </c>
      <c r="K258" s="161"/>
      <c r="L258" s="161"/>
      <c r="M258" s="161"/>
      <c r="N258" s="161"/>
    </row>
    <row r="259" spans="1:14" ht="21.75">
      <c r="A259" s="61">
        <v>3</v>
      </c>
      <c r="B259" s="63" t="s">
        <v>927</v>
      </c>
      <c r="C259" s="252" t="s">
        <v>411</v>
      </c>
      <c r="D259" s="253" t="s">
        <v>18</v>
      </c>
      <c r="E259" s="253" t="s">
        <v>57</v>
      </c>
      <c r="F259" s="63"/>
      <c r="G259" s="63"/>
      <c r="H259" s="63"/>
      <c r="I259" s="63"/>
      <c r="J259" s="318">
        <v>228405</v>
      </c>
      <c r="K259" s="161"/>
      <c r="L259" s="161"/>
      <c r="M259" s="161"/>
      <c r="N259" s="161"/>
    </row>
    <row r="260" spans="1:14" ht="27" customHeight="1">
      <c r="A260" s="61">
        <v>4</v>
      </c>
      <c r="B260" s="63" t="s">
        <v>927</v>
      </c>
      <c r="C260" s="252" t="s">
        <v>939</v>
      </c>
      <c r="D260" s="253" t="s">
        <v>940</v>
      </c>
      <c r="E260" s="253" t="s">
        <v>57</v>
      </c>
      <c r="F260" s="63"/>
      <c r="G260" s="63"/>
      <c r="H260" s="63"/>
      <c r="I260" s="63"/>
      <c r="J260" s="318">
        <v>233665</v>
      </c>
      <c r="K260" s="161"/>
      <c r="L260" s="161"/>
      <c r="M260" s="161"/>
      <c r="N260" s="161"/>
    </row>
    <row r="261" spans="1:14" ht="21.75">
      <c r="A261" s="61">
        <v>5</v>
      </c>
      <c r="B261" s="63" t="s">
        <v>927</v>
      </c>
      <c r="C261" s="252" t="s">
        <v>944</v>
      </c>
      <c r="D261" s="253" t="s">
        <v>502</v>
      </c>
      <c r="E261" s="253" t="s">
        <v>57</v>
      </c>
      <c r="F261" s="63"/>
      <c r="G261" s="63"/>
      <c r="H261" s="63"/>
      <c r="I261" s="63"/>
      <c r="J261" s="318">
        <v>233199</v>
      </c>
      <c r="K261" s="161"/>
      <c r="L261" s="161"/>
      <c r="M261" s="161"/>
      <c r="N261" s="161"/>
    </row>
    <row r="262" spans="1:14" ht="21.75">
      <c r="A262" s="61">
        <v>6</v>
      </c>
      <c r="B262" s="63" t="s">
        <v>927</v>
      </c>
      <c r="C262" s="252" t="s">
        <v>948</v>
      </c>
      <c r="D262" s="253" t="s">
        <v>502</v>
      </c>
      <c r="E262" s="253" t="s">
        <v>57</v>
      </c>
      <c r="F262" s="63"/>
      <c r="G262" s="63"/>
      <c r="H262" s="63"/>
      <c r="I262" s="63"/>
      <c r="J262" s="318">
        <v>236465</v>
      </c>
      <c r="K262" s="161"/>
      <c r="L262" s="161"/>
      <c r="M262" s="161"/>
      <c r="N262" s="161"/>
    </row>
    <row r="263" spans="1:14" ht="21.75">
      <c r="A263" s="61">
        <v>7</v>
      </c>
      <c r="B263" s="63" t="s">
        <v>927</v>
      </c>
      <c r="C263" s="252" t="s">
        <v>953</v>
      </c>
      <c r="D263" s="253" t="s">
        <v>502</v>
      </c>
      <c r="E263" s="253" t="s">
        <v>57</v>
      </c>
      <c r="F263" s="63"/>
      <c r="G263" s="63"/>
      <c r="H263" s="63"/>
      <c r="I263" s="63"/>
      <c r="J263" s="318">
        <v>236100</v>
      </c>
      <c r="K263" s="161"/>
      <c r="L263" s="161"/>
      <c r="M263" s="161"/>
      <c r="N263" s="161"/>
    </row>
    <row r="264" spans="1:14" ht="21.75">
      <c r="A264" s="61">
        <v>8</v>
      </c>
      <c r="B264" s="63" t="s">
        <v>927</v>
      </c>
      <c r="C264" s="252" t="s">
        <v>957</v>
      </c>
      <c r="D264" s="253" t="s">
        <v>502</v>
      </c>
      <c r="E264" s="253" t="s">
        <v>57</v>
      </c>
      <c r="F264" s="63"/>
      <c r="G264" s="63"/>
      <c r="H264" s="63"/>
      <c r="I264" s="63"/>
      <c r="J264" s="318">
        <v>233239</v>
      </c>
      <c r="K264" s="161"/>
      <c r="L264" s="161"/>
      <c r="M264" s="161"/>
      <c r="N264" s="161"/>
    </row>
    <row r="265" spans="1:14" ht="21.75" customHeight="1">
      <c r="A265" s="61">
        <v>9</v>
      </c>
      <c r="B265" s="63" t="s">
        <v>927</v>
      </c>
      <c r="C265" s="252" t="s">
        <v>959</v>
      </c>
      <c r="D265" s="253" t="s">
        <v>940</v>
      </c>
      <c r="E265" s="253" t="s">
        <v>57</v>
      </c>
      <c r="F265" s="63"/>
      <c r="G265" s="63"/>
      <c r="H265" s="63"/>
      <c r="I265" s="63"/>
      <c r="J265" s="318">
        <v>231352</v>
      </c>
      <c r="K265" s="161"/>
      <c r="L265" s="161"/>
      <c r="M265" s="161"/>
      <c r="N265" s="161"/>
    </row>
    <row r="266" spans="1:14" ht="21.75">
      <c r="A266" s="61">
        <v>10</v>
      </c>
      <c r="B266" s="63" t="s">
        <v>927</v>
      </c>
      <c r="C266" s="252" t="s">
        <v>962</v>
      </c>
      <c r="D266" s="253" t="s">
        <v>502</v>
      </c>
      <c r="E266" s="253" t="s">
        <v>57</v>
      </c>
      <c r="F266" s="63"/>
      <c r="G266" s="63"/>
      <c r="H266" s="63"/>
      <c r="I266" s="63"/>
      <c r="J266" s="318">
        <v>238353</v>
      </c>
      <c r="K266" s="161"/>
      <c r="L266" s="161"/>
      <c r="M266" s="161"/>
      <c r="N266" s="161"/>
    </row>
    <row r="267" spans="1:14" ht="21.75">
      <c r="A267" s="61">
        <v>11</v>
      </c>
      <c r="B267" s="63" t="s">
        <v>927</v>
      </c>
      <c r="C267" s="252" t="s">
        <v>965</v>
      </c>
      <c r="D267" s="253" t="s">
        <v>502</v>
      </c>
      <c r="E267" s="253" t="s">
        <v>57</v>
      </c>
      <c r="F267" s="63"/>
      <c r="G267" s="63"/>
      <c r="H267" s="63"/>
      <c r="I267" s="63"/>
      <c r="J267" s="318">
        <v>236984</v>
      </c>
      <c r="K267" s="161"/>
      <c r="L267" s="161"/>
      <c r="M267" s="161"/>
      <c r="N267" s="161"/>
    </row>
    <row r="268" spans="1:14" ht="21.75">
      <c r="A268" s="61">
        <v>12</v>
      </c>
      <c r="B268" s="63" t="s">
        <v>927</v>
      </c>
      <c r="C268" s="252" t="s">
        <v>967</v>
      </c>
      <c r="D268" s="253" t="s">
        <v>502</v>
      </c>
      <c r="E268" s="253" t="s">
        <v>57</v>
      </c>
      <c r="F268" s="63"/>
      <c r="G268" s="63"/>
      <c r="H268" s="63"/>
      <c r="I268" s="63"/>
      <c r="J268" s="318">
        <v>238718</v>
      </c>
      <c r="K268" s="161"/>
      <c r="L268" s="161"/>
      <c r="M268" s="161"/>
      <c r="N268" s="161"/>
    </row>
    <row r="269" spans="1:14" ht="21.75">
      <c r="A269" s="61">
        <v>13</v>
      </c>
      <c r="B269" s="63" t="s">
        <v>927</v>
      </c>
      <c r="C269" s="252" t="s">
        <v>970</v>
      </c>
      <c r="D269" s="253" t="s">
        <v>502</v>
      </c>
      <c r="E269" s="253" t="s">
        <v>57</v>
      </c>
      <c r="F269" s="63"/>
      <c r="G269" s="63"/>
      <c r="H269" s="63"/>
      <c r="I269" s="63"/>
      <c r="J269" s="208"/>
      <c r="K269" s="161"/>
      <c r="L269" s="161"/>
      <c r="M269" s="161"/>
      <c r="N269" s="161"/>
    </row>
    <row r="270" spans="1:14" ht="21.75">
      <c r="A270" s="61">
        <v>14</v>
      </c>
      <c r="B270" s="63" t="s">
        <v>927</v>
      </c>
      <c r="C270" s="252" t="s">
        <v>973</v>
      </c>
      <c r="D270" s="253" t="s">
        <v>118</v>
      </c>
      <c r="E270" s="253" t="s">
        <v>57</v>
      </c>
      <c r="F270" s="63"/>
      <c r="G270" s="63"/>
      <c r="H270" s="63"/>
      <c r="I270" s="63"/>
      <c r="J270" s="208" t="s">
        <v>1788</v>
      </c>
      <c r="K270" s="161"/>
      <c r="L270" s="161"/>
      <c r="M270" s="161"/>
      <c r="N270" s="161"/>
    </row>
    <row r="271" spans="1:14" ht="23.25" customHeight="1">
      <c r="A271" s="61">
        <v>15</v>
      </c>
      <c r="B271" s="63" t="s">
        <v>927</v>
      </c>
      <c r="C271" s="252" t="s">
        <v>979</v>
      </c>
      <c r="D271" s="253" t="s">
        <v>940</v>
      </c>
      <c r="E271" s="63"/>
      <c r="F271" s="208" t="s">
        <v>58</v>
      </c>
      <c r="G271" s="63"/>
      <c r="H271" s="63"/>
      <c r="I271" s="63"/>
      <c r="J271" s="208"/>
      <c r="K271" s="161"/>
      <c r="L271" s="161"/>
      <c r="M271" s="161"/>
      <c r="N271" s="161"/>
    </row>
    <row r="272" spans="1:14" ht="21.75">
      <c r="A272" s="61">
        <v>16</v>
      </c>
      <c r="B272" s="63" t="s">
        <v>927</v>
      </c>
      <c r="C272" s="252" t="s">
        <v>982</v>
      </c>
      <c r="D272" s="253" t="s">
        <v>502</v>
      </c>
      <c r="E272" s="63"/>
      <c r="F272" s="253" t="s">
        <v>58</v>
      </c>
      <c r="G272" s="63"/>
      <c r="H272" s="63"/>
      <c r="I272" s="63"/>
      <c r="J272" s="208"/>
      <c r="K272" s="161"/>
      <c r="L272" s="161"/>
      <c r="M272" s="161"/>
      <c r="N272" s="161"/>
    </row>
    <row r="273" spans="1:14" ht="21.75">
      <c r="A273" s="61">
        <v>17</v>
      </c>
      <c r="B273" s="63" t="s">
        <v>927</v>
      </c>
      <c r="C273" s="252" t="s">
        <v>985</v>
      </c>
      <c r="D273" s="253" t="s">
        <v>118</v>
      </c>
      <c r="E273" s="253" t="s">
        <v>57</v>
      </c>
      <c r="F273" s="63"/>
      <c r="G273" s="63"/>
      <c r="H273" s="63"/>
      <c r="I273" s="63"/>
      <c r="J273" s="318">
        <v>238871</v>
      </c>
      <c r="K273" s="161"/>
      <c r="L273" s="161"/>
      <c r="M273" s="161"/>
      <c r="N273" s="161"/>
    </row>
    <row r="274" spans="1:14" ht="21.75">
      <c r="A274" s="61">
        <v>18</v>
      </c>
      <c r="B274" s="63" t="s">
        <v>927</v>
      </c>
      <c r="C274" s="252" t="s">
        <v>989</v>
      </c>
      <c r="D274" s="253" t="s">
        <v>118</v>
      </c>
      <c r="E274" s="253" t="s">
        <v>57</v>
      </c>
      <c r="F274" s="63"/>
      <c r="G274" s="63"/>
      <c r="H274" s="63"/>
      <c r="I274" s="63"/>
      <c r="J274" s="318">
        <v>239356</v>
      </c>
      <c r="K274" s="161"/>
      <c r="L274" s="161"/>
      <c r="M274" s="161"/>
      <c r="N274" s="161"/>
    </row>
    <row r="275" spans="1:14" ht="23.25" customHeight="1">
      <c r="A275" s="61">
        <v>19</v>
      </c>
      <c r="B275" s="63" t="s">
        <v>927</v>
      </c>
      <c r="C275" s="252" t="s">
        <v>991</v>
      </c>
      <c r="D275" s="253" t="s">
        <v>940</v>
      </c>
      <c r="E275" s="63"/>
      <c r="F275" s="253" t="s">
        <v>58</v>
      </c>
      <c r="G275" s="63"/>
      <c r="H275" s="63"/>
      <c r="I275" s="63"/>
      <c r="J275" s="208"/>
      <c r="K275" s="161"/>
      <c r="L275" s="161"/>
      <c r="M275" s="161"/>
      <c r="N275" s="161"/>
    </row>
    <row r="276" spans="1:14" ht="21.75" customHeight="1">
      <c r="A276" s="61">
        <v>20</v>
      </c>
      <c r="B276" s="63" t="s">
        <v>927</v>
      </c>
      <c r="C276" s="252" t="s">
        <v>996</v>
      </c>
      <c r="D276" s="253" t="s">
        <v>940</v>
      </c>
      <c r="E276" s="63"/>
      <c r="F276" s="253" t="s">
        <v>58</v>
      </c>
      <c r="G276" s="63"/>
      <c r="H276" s="63"/>
      <c r="I276" s="63"/>
      <c r="J276" s="208"/>
      <c r="K276" s="161"/>
      <c r="L276" s="161"/>
      <c r="M276" s="161"/>
      <c r="N276" s="161"/>
    </row>
    <row r="277" spans="1:14" ht="19.5" customHeight="1">
      <c r="A277" s="61">
        <v>21</v>
      </c>
      <c r="B277" s="63" t="s">
        <v>927</v>
      </c>
      <c r="C277" s="252" t="s">
        <v>1002</v>
      </c>
      <c r="D277" s="253" t="s">
        <v>940</v>
      </c>
      <c r="E277" s="63"/>
      <c r="F277" s="253" t="s">
        <v>58</v>
      </c>
      <c r="G277" s="63"/>
      <c r="H277" s="63"/>
      <c r="I277" s="63"/>
      <c r="J277" s="208"/>
      <c r="K277" s="161"/>
      <c r="L277" s="161"/>
      <c r="M277" s="161"/>
      <c r="N277" s="161"/>
    </row>
    <row r="278" spans="1:14" ht="28.5" customHeight="1">
      <c r="A278" s="61">
        <v>22</v>
      </c>
      <c r="B278" s="63" t="s">
        <v>927</v>
      </c>
      <c r="C278" s="252" t="s">
        <v>1007</v>
      </c>
      <c r="D278" s="253" t="s">
        <v>940</v>
      </c>
      <c r="E278" s="63"/>
      <c r="F278" s="208" t="s">
        <v>58</v>
      </c>
      <c r="G278" s="63"/>
      <c r="H278" s="63"/>
      <c r="I278" s="63"/>
      <c r="J278" s="208"/>
      <c r="K278" s="161"/>
      <c r="L278" s="161"/>
      <c r="M278" s="161"/>
      <c r="N278" s="161"/>
    </row>
    <row r="279" spans="1:14" ht="21.75">
      <c r="A279" s="61">
        <v>23</v>
      </c>
      <c r="B279" s="63" t="s">
        <v>927</v>
      </c>
      <c r="C279" s="260" t="s">
        <v>1011</v>
      </c>
      <c r="D279" s="208" t="s">
        <v>502</v>
      </c>
      <c r="E279" s="63"/>
      <c r="F279" s="208" t="s">
        <v>58</v>
      </c>
      <c r="G279" s="63"/>
      <c r="H279" s="63"/>
      <c r="I279" s="63"/>
      <c r="J279" s="208"/>
      <c r="K279" s="161"/>
      <c r="L279" s="161"/>
      <c r="M279" s="161"/>
      <c r="N279" s="161"/>
    </row>
    <row r="280" spans="1:14" ht="19.5" customHeight="1">
      <c r="A280" s="61">
        <v>24</v>
      </c>
      <c r="B280" s="63" t="s">
        <v>927</v>
      </c>
      <c r="C280" s="260" t="s">
        <v>1016</v>
      </c>
      <c r="D280" s="253" t="s">
        <v>940</v>
      </c>
      <c r="E280" s="63"/>
      <c r="F280" s="208" t="s">
        <v>58</v>
      </c>
      <c r="G280" s="63"/>
      <c r="H280" s="63"/>
      <c r="I280" s="63"/>
      <c r="J280" s="208"/>
      <c r="K280" s="161"/>
      <c r="L280" s="161"/>
      <c r="M280" s="161"/>
      <c r="N280" s="161"/>
    </row>
    <row r="281" spans="1:14" ht="18" customHeight="1">
      <c r="A281" s="61">
        <v>25</v>
      </c>
      <c r="B281" s="63" t="s">
        <v>927</v>
      </c>
      <c r="C281" s="262" t="s">
        <v>1020</v>
      </c>
      <c r="D281" s="253" t="s">
        <v>940</v>
      </c>
      <c r="E281" s="261" t="s">
        <v>57</v>
      </c>
      <c r="F281" s="63"/>
      <c r="G281" s="63"/>
      <c r="H281" s="63"/>
      <c r="I281" s="63"/>
      <c r="J281" s="261" t="s">
        <v>1789</v>
      </c>
      <c r="K281" s="161"/>
      <c r="L281" s="161"/>
      <c r="M281" s="161"/>
      <c r="N281" s="161"/>
    </row>
    <row r="282" spans="1:14" ht="18.75" customHeight="1">
      <c r="A282" s="61">
        <v>26</v>
      </c>
      <c r="B282" s="63" t="s">
        <v>927</v>
      </c>
      <c r="C282" s="260" t="s">
        <v>1023</v>
      </c>
      <c r="D282" s="253" t="s">
        <v>940</v>
      </c>
      <c r="E282" s="63"/>
      <c r="F282" s="208" t="s">
        <v>58</v>
      </c>
      <c r="G282" s="63"/>
      <c r="H282" s="63"/>
      <c r="I282" s="63"/>
      <c r="J282" s="208"/>
      <c r="K282" s="161"/>
      <c r="L282" s="161"/>
      <c r="M282" s="161"/>
      <c r="N282" s="161"/>
    </row>
    <row r="283" spans="1:14" ht="21.75">
      <c r="A283" s="61">
        <v>27</v>
      </c>
      <c r="B283" s="63" t="s">
        <v>927</v>
      </c>
      <c r="C283" s="260" t="s">
        <v>1027</v>
      </c>
      <c r="D283" s="208" t="s">
        <v>502</v>
      </c>
      <c r="E283" s="63"/>
      <c r="F283" s="208" t="s">
        <v>58</v>
      </c>
      <c r="G283" s="63"/>
      <c r="H283" s="63"/>
      <c r="I283" s="63"/>
      <c r="J283" s="208"/>
      <c r="K283" s="161"/>
      <c r="L283" s="161"/>
      <c r="M283" s="161"/>
      <c r="N283" s="161"/>
    </row>
    <row r="284" spans="1:14" ht="17.25" customHeight="1">
      <c r="A284" s="61">
        <v>28</v>
      </c>
      <c r="B284" s="63" t="s">
        <v>927</v>
      </c>
      <c r="C284" s="260" t="s">
        <v>1031</v>
      </c>
      <c r="D284" s="253" t="s">
        <v>940</v>
      </c>
      <c r="E284" s="63"/>
      <c r="F284" s="208" t="s">
        <v>58</v>
      </c>
      <c r="G284" s="63"/>
      <c r="H284" s="63"/>
      <c r="I284" s="63"/>
      <c r="J284" s="208"/>
      <c r="K284" s="161"/>
      <c r="L284" s="161"/>
      <c r="M284" s="161"/>
      <c r="N284" s="161"/>
    </row>
    <row r="285" spans="1:14" ht="21.75">
      <c r="A285" s="61">
        <v>29</v>
      </c>
      <c r="B285" s="63" t="s">
        <v>927</v>
      </c>
      <c r="C285" s="260" t="s">
        <v>1036</v>
      </c>
      <c r="D285" s="208" t="s">
        <v>502</v>
      </c>
      <c r="E285" s="63"/>
      <c r="F285" s="208" t="s">
        <v>58</v>
      </c>
      <c r="G285" s="63"/>
      <c r="H285" s="63"/>
      <c r="I285" s="63"/>
      <c r="J285" s="208"/>
      <c r="K285" s="161"/>
      <c r="L285" s="161"/>
      <c r="M285" s="161"/>
      <c r="N285" s="161"/>
    </row>
    <row r="286" spans="1:14" ht="18" customHeight="1">
      <c r="A286" s="61">
        <v>30</v>
      </c>
      <c r="B286" s="63" t="s">
        <v>927</v>
      </c>
      <c r="C286" s="260" t="s">
        <v>1040</v>
      </c>
      <c r="D286" s="253" t="s">
        <v>940</v>
      </c>
      <c r="E286" s="63"/>
      <c r="F286" s="208" t="s">
        <v>58</v>
      </c>
      <c r="G286" s="63"/>
      <c r="H286" s="63"/>
      <c r="I286" s="63"/>
      <c r="J286" s="208"/>
      <c r="K286" s="161"/>
      <c r="L286" s="161"/>
      <c r="M286" s="161"/>
      <c r="N286" s="161"/>
    </row>
    <row r="287" spans="1:14" ht="19.5" customHeight="1">
      <c r="A287" s="61">
        <v>31</v>
      </c>
      <c r="B287" s="63" t="s">
        <v>927</v>
      </c>
      <c r="C287" s="260" t="s">
        <v>1046</v>
      </c>
      <c r="D287" s="253" t="s">
        <v>940</v>
      </c>
      <c r="E287" s="63"/>
      <c r="F287" s="208" t="s">
        <v>58</v>
      </c>
      <c r="G287" s="63"/>
      <c r="H287" s="63"/>
      <c r="I287" s="63"/>
      <c r="J287" s="208"/>
      <c r="K287" s="161"/>
      <c r="L287" s="161"/>
      <c r="M287" s="161"/>
      <c r="N287" s="161"/>
    </row>
    <row r="288" spans="1:14" ht="20.25" customHeight="1">
      <c r="A288" s="61">
        <v>32</v>
      </c>
      <c r="B288" s="63" t="s">
        <v>927</v>
      </c>
      <c r="C288" s="260" t="s">
        <v>1051</v>
      </c>
      <c r="D288" s="253" t="s">
        <v>940</v>
      </c>
      <c r="E288" s="208" t="s">
        <v>57</v>
      </c>
      <c r="F288" s="63"/>
      <c r="G288" s="63"/>
      <c r="H288" s="63"/>
      <c r="I288" s="63"/>
      <c r="J288" s="318">
        <v>236984</v>
      </c>
      <c r="K288" s="161"/>
      <c r="L288" s="161"/>
      <c r="M288" s="161"/>
      <c r="N288" s="161"/>
    </row>
    <row r="289" spans="1:14" ht="21.75">
      <c r="A289" s="599" t="s">
        <v>1058</v>
      </c>
      <c r="B289" s="600"/>
      <c r="C289" s="600"/>
      <c r="D289" s="600"/>
      <c r="E289" s="600"/>
      <c r="F289" s="600"/>
      <c r="G289" s="600"/>
      <c r="H289" s="600"/>
      <c r="I289" s="600"/>
      <c r="J289" s="602"/>
      <c r="K289" s="161"/>
      <c r="L289" s="161"/>
      <c r="M289" s="161"/>
      <c r="N289" s="161"/>
    </row>
    <row r="290" spans="1:14" ht="21.75">
      <c r="A290" s="489" t="s">
        <v>87</v>
      </c>
      <c r="B290" s="323" t="s">
        <v>1059</v>
      </c>
      <c r="C290" s="324" t="s">
        <v>472</v>
      </c>
      <c r="D290" s="202" t="s">
        <v>18</v>
      </c>
      <c r="E290" s="61" t="s">
        <v>479</v>
      </c>
      <c r="F290" s="321"/>
      <c r="G290" s="321"/>
      <c r="H290" s="321"/>
      <c r="I290" s="333"/>
      <c r="J290" s="384"/>
      <c r="K290" s="383"/>
      <c r="L290" s="161"/>
      <c r="M290" s="161"/>
      <c r="N290" s="161"/>
    </row>
    <row r="291" spans="1:14" ht="21.75">
      <c r="A291" s="61">
        <v>2</v>
      </c>
      <c r="B291" s="235" t="s">
        <v>1059</v>
      </c>
      <c r="C291" s="63" t="s">
        <v>1060</v>
      </c>
      <c r="D291" s="61" t="s">
        <v>502</v>
      </c>
      <c r="E291" s="61" t="s">
        <v>479</v>
      </c>
      <c r="F291" s="61"/>
      <c r="G291" s="63"/>
      <c r="H291" s="63"/>
      <c r="I291" s="334" t="s">
        <v>1790</v>
      </c>
      <c r="J291" s="100"/>
      <c r="K291" s="189"/>
      <c r="L291" s="161"/>
      <c r="M291" s="161"/>
      <c r="N291" s="161"/>
    </row>
    <row r="292" spans="1:14" ht="21.75">
      <c r="A292" s="61">
        <v>3</v>
      </c>
      <c r="B292" s="235" t="s">
        <v>1059</v>
      </c>
      <c r="C292" s="63" t="s">
        <v>1067</v>
      </c>
      <c r="D292" s="61" t="s">
        <v>1068</v>
      </c>
      <c r="E292" s="61"/>
      <c r="F292" s="61" t="s">
        <v>479</v>
      </c>
      <c r="G292" s="63"/>
      <c r="H292" s="63"/>
      <c r="I292" s="335"/>
      <c r="J292" s="100"/>
      <c r="K292" s="189"/>
      <c r="L292" s="161"/>
      <c r="M292" s="161"/>
      <c r="N292" s="161"/>
    </row>
    <row r="293" spans="1:14" ht="21.75">
      <c r="A293" s="61">
        <v>4</v>
      </c>
      <c r="B293" s="235" t="s">
        <v>1059</v>
      </c>
      <c r="C293" s="63" t="s">
        <v>1074</v>
      </c>
      <c r="D293" s="61" t="s">
        <v>1075</v>
      </c>
      <c r="E293" s="61" t="s">
        <v>479</v>
      </c>
      <c r="F293" s="61"/>
      <c r="G293" s="63"/>
      <c r="H293" s="63"/>
      <c r="I293" s="335"/>
      <c r="J293" s="100"/>
      <c r="K293" s="189"/>
      <c r="L293" s="161"/>
      <c r="M293" s="161"/>
      <c r="N293" s="161"/>
    </row>
    <row r="294" spans="1:14" ht="21.75">
      <c r="A294" s="61">
        <v>5</v>
      </c>
      <c r="B294" s="235" t="s">
        <v>1059</v>
      </c>
      <c r="C294" s="63" t="s">
        <v>1080</v>
      </c>
      <c r="D294" s="61" t="s">
        <v>1068</v>
      </c>
      <c r="E294" s="61"/>
      <c r="F294" s="61" t="s">
        <v>479</v>
      </c>
      <c r="G294" s="63"/>
      <c r="H294" s="63"/>
      <c r="I294" s="335"/>
      <c r="J294" s="100"/>
      <c r="K294" s="189"/>
      <c r="L294" s="161"/>
      <c r="M294" s="161"/>
      <c r="N294" s="161"/>
    </row>
    <row r="295" spans="1:14" ht="21.75">
      <c r="A295" s="61">
        <v>6</v>
      </c>
      <c r="B295" s="235" t="s">
        <v>1059</v>
      </c>
      <c r="C295" s="63" t="s">
        <v>1086</v>
      </c>
      <c r="D295" s="61" t="s">
        <v>502</v>
      </c>
      <c r="E295" s="61" t="s">
        <v>479</v>
      </c>
      <c r="F295" s="61"/>
      <c r="G295" s="63"/>
      <c r="H295" s="63"/>
      <c r="I295" s="335"/>
      <c r="J295" s="100"/>
      <c r="K295" s="189"/>
      <c r="L295" s="161"/>
      <c r="M295" s="161"/>
      <c r="N295" s="161"/>
    </row>
    <row r="296" spans="1:14" ht="21.75">
      <c r="A296" s="61">
        <v>7</v>
      </c>
      <c r="B296" s="235" t="s">
        <v>1059</v>
      </c>
      <c r="C296" s="63" t="s">
        <v>1089</v>
      </c>
      <c r="D296" s="61" t="s">
        <v>502</v>
      </c>
      <c r="E296" s="61" t="s">
        <v>479</v>
      </c>
      <c r="F296" s="61"/>
      <c r="G296" s="63"/>
      <c r="H296" s="63"/>
      <c r="I296" s="335"/>
      <c r="J296" s="100"/>
      <c r="K296" s="189"/>
      <c r="L296" s="161"/>
      <c r="M296" s="161"/>
      <c r="N296" s="161"/>
    </row>
    <row r="297" spans="1:14" ht="21.75">
      <c r="A297" s="61">
        <v>8</v>
      </c>
      <c r="B297" s="235" t="s">
        <v>1059</v>
      </c>
      <c r="C297" s="63" t="s">
        <v>1095</v>
      </c>
      <c r="D297" s="61" t="s">
        <v>502</v>
      </c>
      <c r="E297" s="61" t="s">
        <v>479</v>
      </c>
      <c r="F297" s="61"/>
      <c r="G297" s="63"/>
      <c r="H297" s="63"/>
      <c r="I297" s="335"/>
      <c r="J297" s="100"/>
      <c r="K297" s="189"/>
      <c r="L297" s="161"/>
      <c r="M297" s="161"/>
      <c r="N297" s="161"/>
    </row>
    <row r="298" spans="1:14" ht="21.75">
      <c r="A298" s="61">
        <v>9</v>
      </c>
      <c r="B298" s="235" t="s">
        <v>1059</v>
      </c>
      <c r="C298" s="63" t="s">
        <v>1100</v>
      </c>
      <c r="D298" s="61" t="s">
        <v>1068</v>
      </c>
      <c r="E298" s="61"/>
      <c r="F298" s="61" t="s">
        <v>479</v>
      </c>
      <c r="G298" s="63"/>
      <c r="H298" s="63"/>
      <c r="I298" s="335"/>
      <c r="J298" s="100"/>
      <c r="K298" s="189"/>
      <c r="L298" s="161"/>
      <c r="M298" s="161"/>
      <c r="N298" s="161"/>
    </row>
    <row r="299" spans="1:14" ht="21.75">
      <c r="A299" s="61">
        <v>10</v>
      </c>
      <c r="B299" s="235" t="s">
        <v>1059</v>
      </c>
      <c r="C299" s="63" t="s">
        <v>1104</v>
      </c>
      <c r="D299" s="61" t="s">
        <v>1068</v>
      </c>
      <c r="E299" s="61"/>
      <c r="F299" s="61" t="s">
        <v>479</v>
      </c>
      <c r="G299" s="63"/>
      <c r="H299" s="63"/>
      <c r="I299" s="335"/>
      <c r="J299" s="100"/>
      <c r="K299" s="189"/>
      <c r="L299" s="161"/>
      <c r="M299" s="161"/>
      <c r="N299" s="161"/>
    </row>
    <row r="300" spans="1:14" ht="21.75">
      <c r="A300" s="61">
        <v>11</v>
      </c>
      <c r="B300" s="235" t="s">
        <v>1059</v>
      </c>
      <c r="C300" s="63" t="s">
        <v>1109</v>
      </c>
      <c r="D300" s="61" t="s">
        <v>502</v>
      </c>
      <c r="E300" s="61" t="s">
        <v>479</v>
      </c>
      <c r="F300" s="61"/>
      <c r="G300" s="63"/>
      <c r="H300" s="63"/>
      <c r="I300" s="335"/>
      <c r="J300" s="100"/>
      <c r="K300" s="189"/>
      <c r="L300" s="161"/>
      <c r="M300" s="161"/>
      <c r="N300" s="161"/>
    </row>
    <row r="301" spans="1:14" ht="21.75">
      <c r="A301" s="61">
        <v>12</v>
      </c>
      <c r="B301" s="235" t="s">
        <v>1059</v>
      </c>
      <c r="C301" s="63" t="s">
        <v>1113</v>
      </c>
      <c r="D301" s="61" t="s">
        <v>1068</v>
      </c>
      <c r="E301" s="61"/>
      <c r="F301" s="61" t="s">
        <v>479</v>
      </c>
      <c r="G301" s="63"/>
      <c r="H301" s="63"/>
      <c r="I301" s="335"/>
      <c r="J301" s="100"/>
      <c r="K301" s="189"/>
      <c r="L301" s="161"/>
      <c r="M301" s="161"/>
      <c r="N301" s="161"/>
    </row>
    <row r="302" spans="1:14" ht="21.75">
      <c r="A302" s="61">
        <v>13</v>
      </c>
      <c r="B302" s="235" t="s">
        <v>1059</v>
      </c>
      <c r="C302" s="63" t="s">
        <v>1117</v>
      </c>
      <c r="D302" s="61" t="s">
        <v>502</v>
      </c>
      <c r="E302" s="61" t="s">
        <v>479</v>
      </c>
      <c r="F302" s="61"/>
      <c r="G302" s="63"/>
      <c r="H302" s="63"/>
      <c r="I302" s="335"/>
      <c r="J302" s="100"/>
      <c r="K302" s="189"/>
      <c r="L302" s="161"/>
      <c r="M302" s="161"/>
      <c r="N302" s="161"/>
    </row>
    <row r="303" spans="1:14" ht="21.75">
      <c r="A303" s="61">
        <v>14</v>
      </c>
      <c r="B303" s="235" t="s">
        <v>1059</v>
      </c>
      <c r="C303" s="63" t="s">
        <v>1122</v>
      </c>
      <c r="D303" s="61" t="s">
        <v>1068</v>
      </c>
      <c r="E303" s="61"/>
      <c r="F303" s="61" t="s">
        <v>479</v>
      </c>
      <c r="G303" s="63"/>
      <c r="H303" s="63"/>
      <c r="I303" s="335"/>
      <c r="J303" s="100"/>
      <c r="K303" s="189"/>
      <c r="L303" s="161"/>
      <c r="M303" s="161"/>
      <c r="N303" s="161"/>
    </row>
    <row r="304" spans="1:14" ht="21.75">
      <c r="A304" s="61">
        <v>15</v>
      </c>
      <c r="B304" s="235" t="s">
        <v>1059</v>
      </c>
      <c r="C304" s="63" t="s">
        <v>1127</v>
      </c>
      <c r="D304" s="61" t="s">
        <v>502</v>
      </c>
      <c r="E304" s="61" t="s">
        <v>479</v>
      </c>
      <c r="F304" s="61"/>
      <c r="G304" s="63"/>
      <c r="H304" s="63"/>
      <c r="I304" s="335"/>
      <c r="J304" s="100"/>
      <c r="K304" s="189"/>
      <c r="L304" s="161"/>
      <c r="M304" s="161"/>
      <c r="N304" s="161"/>
    </row>
    <row r="305" spans="1:14" ht="21.75">
      <c r="A305" s="61">
        <v>16</v>
      </c>
      <c r="B305" s="235" t="s">
        <v>1059</v>
      </c>
      <c r="C305" s="236" t="s">
        <v>1133</v>
      </c>
      <c r="D305" s="225" t="s">
        <v>502</v>
      </c>
      <c r="E305" s="61" t="s">
        <v>479</v>
      </c>
      <c r="F305" s="63"/>
      <c r="G305" s="63"/>
      <c r="H305" s="63"/>
      <c r="I305" s="335"/>
      <c r="J305" s="100"/>
      <c r="K305" s="189"/>
      <c r="L305" s="161"/>
      <c r="M305" s="161"/>
      <c r="N305" s="161"/>
    </row>
    <row r="306" spans="1:14" ht="21.75">
      <c r="A306" s="61">
        <v>17</v>
      </c>
      <c r="B306" s="235" t="s">
        <v>1059</v>
      </c>
      <c r="C306" s="236" t="s">
        <v>1138</v>
      </c>
      <c r="D306" s="225" t="s">
        <v>502</v>
      </c>
      <c r="E306" s="61" t="s">
        <v>479</v>
      </c>
      <c r="F306" s="63"/>
      <c r="G306" s="63"/>
      <c r="H306" s="63"/>
      <c r="I306" s="335"/>
      <c r="J306" s="100"/>
      <c r="K306" s="189"/>
      <c r="L306" s="161"/>
      <c r="M306" s="161"/>
      <c r="N306" s="161"/>
    </row>
    <row r="307" spans="1:14" ht="21.75">
      <c r="A307" s="61">
        <v>18</v>
      </c>
      <c r="B307" s="235" t="s">
        <v>1059</v>
      </c>
      <c r="C307" s="236" t="s">
        <v>1141</v>
      </c>
      <c r="D307" s="225" t="s">
        <v>502</v>
      </c>
      <c r="E307" s="61" t="s">
        <v>479</v>
      </c>
      <c r="F307" s="63"/>
      <c r="G307" s="63"/>
      <c r="H307" s="63"/>
      <c r="I307" s="335"/>
      <c r="J307" s="100"/>
      <c r="K307" s="189"/>
      <c r="L307" s="161"/>
      <c r="M307" s="161"/>
      <c r="N307" s="161"/>
    </row>
    <row r="308" spans="1:14" ht="21.75">
      <c r="A308" s="61">
        <v>19</v>
      </c>
      <c r="B308" s="63" t="s">
        <v>1791</v>
      </c>
      <c r="C308" s="230" t="s">
        <v>1145</v>
      </c>
      <c r="D308" s="61" t="s">
        <v>502</v>
      </c>
      <c r="E308" s="61" t="s">
        <v>479</v>
      </c>
      <c r="F308" s="61"/>
      <c r="G308" s="63"/>
      <c r="H308" s="63"/>
      <c r="I308" s="319">
        <v>52203040686535</v>
      </c>
      <c r="J308" s="100"/>
      <c r="K308" s="189"/>
      <c r="L308" s="161"/>
      <c r="M308" s="161"/>
      <c r="N308" s="161"/>
    </row>
    <row r="309" spans="1:14" ht="21.75">
      <c r="A309" s="61">
        <v>20</v>
      </c>
      <c r="B309" s="63" t="s">
        <v>1791</v>
      </c>
      <c r="C309" s="230" t="s">
        <v>1151</v>
      </c>
      <c r="D309" s="61" t="s">
        <v>502</v>
      </c>
      <c r="E309" s="61" t="s">
        <v>479</v>
      </c>
      <c r="F309" s="61"/>
      <c r="G309" s="63"/>
      <c r="H309" s="63"/>
      <c r="I309" s="319">
        <v>52203040686527</v>
      </c>
      <c r="J309" s="100"/>
      <c r="K309" s="189"/>
      <c r="L309" s="161"/>
      <c r="M309" s="161"/>
      <c r="N309" s="161"/>
    </row>
    <row r="310" spans="1:14" ht="21.75">
      <c r="A310" s="61">
        <v>21</v>
      </c>
      <c r="B310" s="63" t="s">
        <v>1791</v>
      </c>
      <c r="C310" s="230" t="s">
        <v>1156</v>
      </c>
      <c r="D310" s="61" t="s">
        <v>502</v>
      </c>
      <c r="E310" s="61" t="s">
        <v>479</v>
      </c>
      <c r="F310" s="61"/>
      <c r="G310" s="63"/>
      <c r="H310" s="63"/>
      <c r="I310" s="319">
        <v>52203040686551</v>
      </c>
      <c r="J310" s="100"/>
      <c r="K310" s="189"/>
      <c r="L310" s="161"/>
      <c r="M310" s="161"/>
      <c r="N310" s="161"/>
    </row>
    <row r="311" spans="1:14" ht="21.75">
      <c r="A311" s="61">
        <v>22</v>
      </c>
      <c r="B311" s="63" t="s">
        <v>1791</v>
      </c>
      <c r="C311" s="230" t="s">
        <v>1160</v>
      </c>
      <c r="D311" s="61" t="s">
        <v>502</v>
      </c>
      <c r="E311" s="61" t="s">
        <v>479</v>
      </c>
      <c r="F311" s="61"/>
      <c r="G311" s="63"/>
      <c r="H311" s="63"/>
      <c r="I311" s="319">
        <v>52203040686576</v>
      </c>
      <c r="J311" s="100"/>
      <c r="K311" s="189"/>
      <c r="L311" s="161"/>
      <c r="M311" s="161"/>
      <c r="N311" s="161"/>
    </row>
    <row r="312" spans="1:14" ht="21.75">
      <c r="A312" s="61">
        <v>23</v>
      </c>
      <c r="B312" s="63" t="s">
        <v>1791</v>
      </c>
      <c r="C312" s="230" t="s">
        <v>1164</v>
      </c>
      <c r="D312" s="61" t="s">
        <v>502</v>
      </c>
      <c r="E312" s="61" t="s">
        <v>479</v>
      </c>
      <c r="F312" s="61"/>
      <c r="G312" s="63"/>
      <c r="H312" s="63"/>
      <c r="I312" s="319"/>
      <c r="J312" s="100"/>
      <c r="K312" s="189"/>
      <c r="L312" s="161"/>
      <c r="M312" s="161"/>
      <c r="N312" s="161"/>
    </row>
    <row r="313" spans="1:14" ht="21.75">
      <c r="A313" s="61">
        <v>24</v>
      </c>
      <c r="B313" s="63" t="s">
        <v>1791</v>
      </c>
      <c r="C313" s="230" t="s">
        <v>1169</v>
      </c>
      <c r="D313" s="61" t="s">
        <v>502</v>
      </c>
      <c r="E313" s="61" t="s">
        <v>479</v>
      </c>
      <c r="F313" s="61"/>
      <c r="G313" s="63"/>
      <c r="H313" s="63"/>
      <c r="I313" s="319"/>
      <c r="J313" s="100"/>
      <c r="K313" s="189"/>
      <c r="L313" s="161"/>
      <c r="M313" s="161"/>
      <c r="N313" s="161"/>
    </row>
    <row r="314" spans="1:14" ht="21.75">
      <c r="A314" s="61">
        <v>25</v>
      </c>
      <c r="B314" s="63" t="s">
        <v>1791</v>
      </c>
      <c r="C314" s="230" t="s">
        <v>1173</v>
      </c>
      <c r="D314" s="61" t="s">
        <v>1068</v>
      </c>
      <c r="E314" s="61"/>
      <c r="F314" s="61" t="s">
        <v>479</v>
      </c>
      <c r="G314" s="63"/>
      <c r="H314" s="63"/>
      <c r="I314" s="319"/>
      <c r="J314" s="100"/>
      <c r="K314" s="189"/>
      <c r="L314" s="161"/>
      <c r="M314" s="161"/>
      <c r="N314" s="161"/>
    </row>
    <row r="315" spans="1:14" ht="21.75">
      <c r="A315" s="61">
        <v>26</v>
      </c>
      <c r="B315" s="63" t="s">
        <v>1791</v>
      </c>
      <c r="C315" s="230" t="s">
        <v>1179</v>
      </c>
      <c r="D315" s="61" t="s">
        <v>1068</v>
      </c>
      <c r="E315" s="61"/>
      <c r="F315" s="61" t="s">
        <v>479</v>
      </c>
      <c r="G315" s="63"/>
      <c r="H315" s="63"/>
      <c r="I315" s="319"/>
      <c r="J315" s="100"/>
      <c r="K315" s="189"/>
      <c r="L315" s="161"/>
      <c r="M315" s="161"/>
      <c r="N315" s="161"/>
    </row>
    <row r="316" spans="1:14" ht="21.75">
      <c r="A316" s="61">
        <v>27</v>
      </c>
      <c r="B316" s="63" t="s">
        <v>1791</v>
      </c>
      <c r="C316" s="230" t="s">
        <v>1182</v>
      </c>
      <c r="D316" s="61" t="s">
        <v>1068</v>
      </c>
      <c r="E316" s="61"/>
      <c r="F316" s="61" t="s">
        <v>479</v>
      </c>
      <c r="G316" s="63"/>
      <c r="H316" s="63"/>
      <c r="I316" s="319"/>
      <c r="J316" s="100"/>
      <c r="K316" s="189"/>
      <c r="L316" s="161"/>
      <c r="M316" s="161"/>
      <c r="N316" s="161"/>
    </row>
    <row r="317" spans="1:14" ht="21.75">
      <c r="A317" s="61">
        <v>28</v>
      </c>
      <c r="B317" s="63" t="s">
        <v>1791</v>
      </c>
      <c r="C317" s="230" t="s">
        <v>1186</v>
      </c>
      <c r="D317" s="61" t="s">
        <v>502</v>
      </c>
      <c r="E317" s="61" t="s">
        <v>479</v>
      </c>
      <c r="F317" s="61"/>
      <c r="G317" s="63"/>
      <c r="H317" s="63"/>
      <c r="I317" s="319">
        <v>55109000109830</v>
      </c>
      <c r="J317" s="100"/>
      <c r="K317" s="189"/>
      <c r="L317" s="161"/>
      <c r="M317" s="161"/>
      <c r="N317" s="161"/>
    </row>
    <row r="318" spans="1:14" ht="21.75">
      <c r="A318" s="61">
        <v>29</v>
      </c>
      <c r="B318" s="63" t="s">
        <v>1791</v>
      </c>
      <c r="C318" s="233" t="s">
        <v>1189</v>
      </c>
      <c r="D318" s="61" t="s">
        <v>502</v>
      </c>
      <c r="E318" s="61" t="s">
        <v>479</v>
      </c>
      <c r="F318" s="61"/>
      <c r="G318" s="63"/>
      <c r="H318" s="63"/>
      <c r="I318" s="319"/>
      <c r="J318" s="100"/>
      <c r="K318" s="189"/>
      <c r="L318" s="161"/>
      <c r="M318" s="161"/>
      <c r="N318" s="161"/>
    </row>
    <row r="319" spans="1:14" ht="21.75">
      <c r="A319" s="61">
        <v>30</v>
      </c>
      <c r="B319" s="63" t="s">
        <v>1791</v>
      </c>
      <c r="C319" s="230" t="s">
        <v>1192</v>
      </c>
      <c r="D319" s="61" t="s">
        <v>1068</v>
      </c>
      <c r="E319" s="61"/>
      <c r="F319" s="61" t="s">
        <v>479</v>
      </c>
      <c r="G319" s="63"/>
      <c r="H319" s="63"/>
      <c r="I319" s="319"/>
      <c r="J319" s="100"/>
      <c r="K319" s="189"/>
      <c r="L319" s="161"/>
      <c r="M319" s="161"/>
      <c r="N319" s="161"/>
    </row>
    <row r="320" spans="1:14" ht="21.75">
      <c r="A320" s="61">
        <v>31</v>
      </c>
      <c r="B320" s="63" t="s">
        <v>1791</v>
      </c>
      <c r="C320" s="230" t="s">
        <v>1196</v>
      </c>
      <c r="D320" s="61" t="s">
        <v>1068</v>
      </c>
      <c r="E320" s="61"/>
      <c r="F320" s="61" t="s">
        <v>479</v>
      </c>
      <c r="G320" s="63"/>
      <c r="H320" s="63"/>
      <c r="I320" s="319"/>
      <c r="J320" s="100"/>
      <c r="K320" s="189"/>
      <c r="L320" s="161"/>
      <c r="M320" s="161"/>
      <c r="N320" s="161"/>
    </row>
    <row r="321" spans="1:14" ht="21.75">
      <c r="A321" s="61">
        <v>32</v>
      </c>
      <c r="B321" s="63" t="s">
        <v>1791</v>
      </c>
      <c r="C321" s="230" t="s">
        <v>1199</v>
      </c>
      <c r="D321" s="61" t="s">
        <v>1068</v>
      </c>
      <c r="E321" s="61"/>
      <c r="F321" s="61" t="s">
        <v>479</v>
      </c>
      <c r="G321" s="63"/>
      <c r="H321" s="63"/>
      <c r="I321" s="319"/>
      <c r="J321" s="100"/>
      <c r="K321" s="189"/>
      <c r="L321" s="161"/>
      <c r="M321" s="161"/>
      <c r="N321" s="161"/>
    </row>
    <row r="322" spans="1:14" ht="21.75">
      <c r="A322" s="61">
        <v>33</v>
      </c>
      <c r="B322" s="63" t="s">
        <v>1791</v>
      </c>
      <c r="C322" s="230" t="s">
        <v>1203</v>
      </c>
      <c r="D322" s="61" t="s">
        <v>502</v>
      </c>
      <c r="E322" s="61" t="s">
        <v>479</v>
      </c>
      <c r="F322" s="63"/>
      <c r="G322" s="63"/>
      <c r="H322" s="63"/>
      <c r="I322" s="319"/>
      <c r="J322" s="100"/>
      <c r="K322" s="189"/>
      <c r="L322" s="161"/>
      <c r="M322" s="161"/>
      <c r="N322" s="161"/>
    </row>
    <row r="323" spans="1:14" ht="21.75">
      <c r="A323" s="61">
        <v>34</v>
      </c>
      <c r="B323" s="63" t="s">
        <v>1791</v>
      </c>
      <c r="C323" s="230" t="s">
        <v>1207</v>
      </c>
      <c r="D323" s="61" t="s">
        <v>1068</v>
      </c>
      <c r="E323" s="63"/>
      <c r="F323" s="61" t="s">
        <v>479</v>
      </c>
      <c r="G323" s="63"/>
      <c r="H323" s="63"/>
      <c r="I323" s="319"/>
      <c r="J323" s="100"/>
      <c r="K323" s="189"/>
      <c r="L323" s="161"/>
      <c r="M323" s="161"/>
      <c r="N323" s="161"/>
    </row>
    <row r="324" spans="1:14" ht="21.75">
      <c r="A324" s="61">
        <v>35</v>
      </c>
      <c r="B324" s="63" t="s">
        <v>1791</v>
      </c>
      <c r="C324" s="230" t="s">
        <v>1211</v>
      </c>
      <c r="D324" s="61" t="s">
        <v>502</v>
      </c>
      <c r="E324" s="61" t="s">
        <v>479</v>
      </c>
      <c r="F324" s="63"/>
      <c r="G324" s="63"/>
      <c r="H324" s="63"/>
      <c r="I324" s="319"/>
      <c r="J324" s="100"/>
      <c r="K324" s="189"/>
      <c r="L324" s="161"/>
      <c r="M324" s="161"/>
      <c r="N324" s="161"/>
    </row>
    <row r="325" spans="1:14" ht="21.75">
      <c r="A325" s="61">
        <v>36</v>
      </c>
      <c r="B325" s="63" t="s">
        <v>1791</v>
      </c>
      <c r="C325" s="230" t="s">
        <v>1216</v>
      </c>
      <c r="D325" s="61" t="s">
        <v>502</v>
      </c>
      <c r="E325" s="61" t="s">
        <v>479</v>
      </c>
      <c r="F325" s="63"/>
      <c r="G325" s="63"/>
      <c r="H325" s="63"/>
      <c r="I325" s="319"/>
      <c r="J325" s="100"/>
      <c r="K325" s="189"/>
      <c r="L325" s="161"/>
      <c r="M325" s="161"/>
      <c r="N325" s="161"/>
    </row>
    <row r="326" spans="1:14" ht="21.75">
      <c r="A326" s="61">
        <v>37</v>
      </c>
      <c r="B326" s="63" t="s">
        <v>1791</v>
      </c>
      <c r="C326" s="230" t="s">
        <v>1220</v>
      </c>
      <c r="D326" s="61" t="s">
        <v>1068</v>
      </c>
      <c r="E326" s="63"/>
      <c r="F326" s="61" t="s">
        <v>479</v>
      </c>
      <c r="G326" s="63"/>
      <c r="H326" s="63"/>
      <c r="I326" s="319"/>
      <c r="J326" s="100"/>
      <c r="K326" s="189"/>
      <c r="L326" s="161"/>
      <c r="M326" s="161"/>
      <c r="N326" s="161"/>
    </row>
    <row r="327" spans="1:14" ht="21.75">
      <c r="A327" s="61">
        <v>38</v>
      </c>
      <c r="B327" s="63" t="s">
        <v>1791</v>
      </c>
      <c r="C327" s="63" t="s">
        <v>1792</v>
      </c>
      <c r="D327" s="61" t="s">
        <v>502</v>
      </c>
      <c r="E327" s="63"/>
      <c r="F327" s="63"/>
      <c r="G327" s="63"/>
      <c r="H327" s="63"/>
      <c r="I327" s="319"/>
      <c r="J327" s="100"/>
      <c r="K327" s="189"/>
      <c r="L327" s="161"/>
      <c r="M327" s="161"/>
      <c r="N327" s="161"/>
    </row>
    <row r="328" spans="1:14" ht="21.75">
      <c r="A328" s="246" t="s">
        <v>87</v>
      </c>
      <c r="B328" s="264" t="s">
        <v>416</v>
      </c>
      <c r="C328" s="264" t="s">
        <v>1221</v>
      </c>
      <c r="D328" s="236" t="s">
        <v>16</v>
      </c>
      <c r="E328" s="39"/>
      <c r="F328" s="39" t="s">
        <v>58</v>
      </c>
      <c r="G328" s="39"/>
      <c r="H328" s="39"/>
      <c r="I328" s="39"/>
      <c r="J328" s="264"/>
      <c r="K328" s="385"/>
      <c r="L328" s="339"/>
      <c r="M328" s="714"/>
      <c r="N328" s="339"/>
    </row>
    <row r="329" spans="1:14" ht="21.75">
      <c r="A329" s="246" t="s">
        <v>94</v>
      </c>
      <c r="B329" s="264" t="s">
        <v>416</v>
      </c>
      <c r="C329" s="264" t="s">
        <v>1221</v>
      </c>
      <c r="D329" s="236" t="s">
        <v>17</v>
      </c>
      <c r="E329" s="39"/>
      <c r="F329" s="39" t="s">
        <v>58</v>
      </c>
      <c r="G329" s="39"/>
      <c r="H329" s="39"/>
      <c r="I329" s="39"/>
      <c r="J329" s="264"/>
      <c r="K329" s="385"/>
      <c r="L329" s="339"/>
      <c r="M329" s="714"/>
      <c r="N329" s="339"/>
    </row>
    <row r="330" spans="1:14" ht="21.75">
      <c r="A330" s="246" t="s">
        <v>98</v>
      </c>
      <c r="B330" s="264" t="s">
        <v>416</v>
      </c>
      <c r="C330" s="264" t="s">
        <v>1225</v>
      </c>
      <c r="D330" s="236" t="s">
        <v>18</v>
      </c>
      <c r="E330" s="39"/>
      <c r="F330" s="39" t="s">
        <v>58</v>
      </c>
      <c r="G330" s="39"/>
      <c r="H330" s="39"/>
      <c r="I330" s="336">
        <v>52220660169739</v>
      </c>
      <c r="J330" s="264" t="s">
        <v>1805</v>
      </c>
      <c r="K330" s="385"/>
      <c r="L330" s="339"/>
      <c r="M330" s="714"/>
      <c r="N330" s="339"/>
    </row>
    <row r="331" spans="1:14" ht="21.75">
      <c r="A331" s="246" t="s">
        <v>104</v>
      </c>
      <c r="B331" s="264" t="s">
        <v>416</v>
      </c>
      <c r="C331" s="236" t="s">
        <v>1229</v>
      </c>
      <c r="D331" s="236" t="s">
        <v>502</v>
      </c>
      <c r="E331" s="39" t="s">
        <v>57</v>
      </c>
      <c r="F331" s="39"/>
      <c r="G331" s="39"/>
      <c r="H331" s="39"/>
      <c r="I331" s="337">
        <v>55109000157711</v>
      </c>
      <c r="J331" s="338">
        <v>239350</v>
      </c>
      <c r="K331" s="385"/>
      <c r="L331" s="339"/>
      <c r="M331" s="714"/>
      <c r="N331" s="339"/>
    </row>
    <row r="332" spans="1:14" ht="21.75">
      <c r="A332" s="246" t="s">
        <v>111</v>
      </c>
      <c r="B332" s="264" t="s">
        <v>416</v>
      </c>
      <c r="C332" s="236" t="s">
        <v>1233</v>
      </c>
      <c r="D332" s="236" t="s">
        <v>502</v>
      </c>
      <c r="E332" s="39" t="s">
        <v>57</v>
      </c>
      <c r="F332" s="39"/>
      <c r="G332" s="39"/>
      <c r="H332" s="39"/>
      <c r="I332" s="336">
        <v>5609000079661</v>
      </c>
      <c r="J332" s="338">
        <v>239710</v>
      </c>
      <c r="K332" s="385"/>
      <c r="L332" s="339"/>
      <c r="M332" s="714"/>
      <c r="N332" s="339"/>
    </row>
    <row r="333" spans="1:14" ht="21.75">
      <c r="A333" s="246" t="s">
        <v>219</v>
      </c>
      <c r="B333" s="264" t="s">
        <v>416</v>
      </c>
      <c r="C333" s="236" t="s">
        <v>1236</v>
      </c>
      <c r="D333" s="236" t="s">
        <v>502</v>
      </c>
      <c r="E333" s="39" t="s">
        <v>57</v>
      </c>
      <c r="F333" s="39"/>
      <c r="G333" s="39"/>
      <c r="H333" s="39"/>
      <c r="I333" s="336">
        <v>5602355</v>
      </c>
      <c r="J333" s="338">
        <v>239333</v>
      </c>
      <c r="K333" s="385"/>
      <c r="L333" s="339"/>
      <c r="M333" s="714"/>
      <c r="N333" s="339"/>
    </row>
    <row r="334" spans="1:14" ht="21.75">
      <c r="A334" s="246" t="s">
        <v>225</v>
      </c>
      <c r="B334" s="264" t="s">
        <v>416</v>
      </c>
      <c r="C334" s="236" t="s">
        <v>1240</v>
      </c>
      <c r="D334" s="236" t="s">
        <v>1075</v>
      </c>
      <c r="E334" s="39" t="s">
        <v>57</v>
      </c>
      <c r="F334" s="39"/>
      <c r="G334" s="39"/>
      <c r="H334" s="39"/>
      <c r="I334" s="39"/>
      <c r="J334" s="264"/>
      <c r="K334" s="385"/>
      <c r="L334" s="339"/>
      <c r="M334" s="339"/>
      <c r="N334" s="339"/>
    </row>
    <row r="335" spans="1:14" ht="21.75">
      <c r="A335" s="246" t="s">
        <v>428</v>
      </c>
      <c r="B335" s="264" t="s">
        <v>416</v>
      </c>
      <c r="C335" s="236" t="s">
        <v>1244</v>
      </c>
      <c r="D335" s="236" t="s">
        <v>1075</v>
      </c>
      <c r="E335" s="39" t="s">
        <v>57</v>
      </c>
      <c r="F335" s="39"/>
      <c r="G335" s="39"/>
      <c r="H335" s="39"/>
      <c r="I335" s="39"/>
      <c r="J335" s="264"/>
      <c r="K335" s="385"/>
      <c r="L335" s="339"/>
      <c r="M335" s="339"/>
      <c r="N335" s="339"/>
    </row>
    <row r="336" spans="1:14" ht="21.75">
      <c r="A336" s="246" t="s">
        <v>429</v>
      </c>
      <c r="B336" s="264" t="s">
        <v>416</v>
      </c>
      <c r="C336" s="236" t="s">
        <v>1249</v>
      </c>
      <c r="D336" s="236" t="s">
        <v>1075</v>
      </c>
      <c r="E336" s="39" t="s">
        <v>57</v>
      </c>
      <c r="F336" s="39"/>
      <c r="G336" s="39"/>
      <c r="H336" s="39"/>
      <c r="I336" s="39"/>
      <c r="J336" s="264"/>
      <c r="K336" s="385"/>
      <c r="L336" s="339"/>
      <c r="M336" s="339"/>
      <c r="N336" s="339"/>
    </row>
    <row r="337" spans="1:14" ht="21.75">
      <c r="A337" s="715" t="s">
        <v>430</v>
      </c>
      <c r="B337" s="716" t="s">
        <v>416</v>
      </c>
      <c r="C337" s="248" t="s">
        <v>1806</v>
      </c>
      <c r="D337" s="248" t="s">
        <v>1075</v>
      </c>
      <c r="E337" s="717" t="s">
        <v>57</v>
      </c>
      <c r="F337" s="717"/>
      <c r="G337" s="717"/>
      <c r="H337" s="717"/>
      <c r="I337" s="717"/>
      <c r="J337" s="716"/>
      <c r="K337" s="385"/>
      <c r="L337" s="339"/>
      <c r="M337" s="339"/>
      <c r="N337" s="339"/>
    </row>
    <row r="338" spans="1:14" ht="21.75">
      <c r="A338" s="246" t="s">
        <v>431</v>
      </c>
      <c r="B338" s="264" t="s">
        <v>416</v>
      </c>
      <c r="C338" s="236" t="s">
        <v>1260</v>
      </c>
      <c r="D338" s="236" t="s">
        <v>1075</v>
      </c>
      <c r="E338" s="39" t="s">
        <v>57</v>
      </c>
      <c r="F338" s="39"/>
      <c r="G338" s="39"/>
      <c r="H338" s="39"/>
      <c r="I338" s="39"/>
      <c r="J338" s="264"/>
      <c r="K338" s="385"/>
      <c r="L338" s="339"/>
      <c r="M338" s="339"/>
      <c r="N338" s="339"/>
    </row>
    <row r="339" spans="1:14" ht="21.75">
      <c r="A339" s="246" t="s">
        <v>432</v>
      </c>
      <c r="B339" s="264" t="s">
        <v>416</v>
      </c>
      <c r="C339" s="236" t="s">
        <v>1265</v>
      </c>
      <c r="D339" s="236" t="s">
        <v>1075</v>
      </c>
      <c r="E339" s="39" t="s">
        <v>57</v>
      </c>
      <c r="F339" s="39"/>
      <c r="G339" s="39"/>
      <c r="H339" s="39"/>
      <c r="I339" s="39"/>
      <c r="J339" s="264"/>
      <c r="K339" s="385"/>
      <c r="L339" s="339"/>
      <c r="M339" s="339"/>
      <c r="N339" s="339"/>
    </row>
    <row r="340" spans="1:15" ht="21.75">
      <c r="A340" s="601" t="s">
        <v>1271</v>
      </c>
      <c r="B340" s="601"/>
      <c r="C340" s="601"/>
      <c r="D340" s="601"/>
      <c r="E340" s="601"/>
      <c r="F340" s="601"/>
      <c r="G340" s="601"/>
      <c r="H340" s="601"/>
      <c r="I340" s="601"/>
      <c r="J340" s="601"/>
      <c r="K340" s="601"/>
      <c r="L340" s="601"/>
      <c r="M340" s="601"/>
      <c r="N340" s="601"/>
      <c r="O340" s="718"/>
    </row>
    <row r="341" spans="1:14" ht="21.75">
      <c r="A341" s="61">
        <v>1</v>
      </c>
      <c r="B341" s="100" t="s">
        <v>1356</v>
      </c>
      <c r="C341" s="63" t="s">
        <v>1793</v>
      </c>
      <c r="D341" s="63" t="s">
        <v>18</v>
      </c>
      <c r="E341" s="61" t="s">
        <v>479</v>
      </c>
      <c r="F341" s="61" t="s">
        <v>114</v>
      </c>
      <c r="G341" s="61" t="s">
        <v>163</v>
      </c>
      <c r="H341" s="61" t="s">
        <v>163</v>
      </c>
      <c r="I341" s="319">
        <v>52220670169014</v>
      </c>
      <c r="J341" s="100"/>
      <c r="K341" s="348"/>
      <c r="L341" s="189"/>
      <c r="M341" s="189"/>
      <c r="N341" s="189"/>
    </row>
    <row r="342" spans="1:14" ht="21.75">
      <c r="A342" s="61">
        <v>2</v>
      </c>
      <c r="B342" s="100" t="s">
        <v>1356</v>
      </c>
      <c r="C342" s="63" t="s">
        <v>1297</v>
      </c>
      <c r="D342" s="63" t="s">
        <v>502</v>
      </c>
      <c r="E342" s="61" t="s">
        <v>479</v>
      </c>
      <c r="F342" s="61" t="s">
        <v>163</v>
      </c>
      <c r="G342" s="61" t="s">
        <v>114</v>
      </c>
      <c r="H342" s="61" t="s">
        <v>114</v>
      </c>
      <c r="I342" s="319">
        <v>52200672688396</v>
      </c>
      <c r="J342" s="100"/>
      <c r="K342" s="348"/>
      <c r="L342" s="161"/>
      <c r="M342" s="161"/>
      <c r="N342" s="161"/>
    </row>
    <row r="343" spans="1:14" ht="21.75">
      <c r="A343" s="61">
        <v>3</v>
      </c>
      <c r="B343" s="100" t="s">
        <v>1356</v>
      </c>
      <c r="C343" s="63" t="s">
        <v>1794</v>
      </c>
      <c r="D343" s="63" t="s">
        <v>1075</v>
      </c>
      <c r="E343" s="61" t="s">
        <v>479</v>
      </c>
      <c r="F343" s="61" t="s">
        <v>114</v>
      </c>
      <c r="G343" s="61" t="s">
        <v>114</v>
      </c>
      <c r="H343" s="61" t="s">
        <v>114</v>
      </c>
      <c r="I343" s="61" t="s">
        <v>1795</v>
      </c>
      <c r="J343" s="343">
        <v>239344</v>
      </c>
      <c r="K343" s="348"/>
      <c r="L343" s="161"/>
      <c r="M343" s="161"/>
      <c r="N343" s="161"/>
    </row>
    <row r="344" spans="1:14" ht="21.75">
      <c r="A344" s="61">
        <v>4</v>
      </c>
      <c r="B344" s="100" t="s">
        <v>1356</v>
      </c>
      <c r="C344" s="63" t="s">
        <v>1796</v>
      </c>
      <c r="D344" s="63" t="s">
        <v>1286</v>
      </c>
      <c r="E344" s="61" t="s">
        <v>114</v>
      </c>
      <c r="F344" s="61" t="s">
        <v>1810</v>
      </c>
      <c r="G344" s="61" t="s">
        <v>114</v>
      </c>
      <c r="H344" s="61" t="s">
        <v>114</v>
      </c>
      <c r="I344" s="61" t="s">
        <v>1797</v>
      </c>
      <c r="J344" s="343">
        <v>237885</v>
      </c>
      <c r="K344" s="348"/>
      <c r="L344" s="161"/>
      <c r="M344" s="161"/>
      <c r="N344" s="161"/>
    </row>
    <row r="345" spans="1:14" ht="21.75">
      <c r="A345" s="61">
        <v>5</v>
      </c>
      <c r="B345" s="100" t="s">
        <v>1356</v>
      </c>
      <c r="C345" s="63" t="s">
        <v>1798</v>
      </c>
      <c r="D345" s="63" t="s">
        <v>1075</v>
      </c>
      <c r="E345" s="61" t="s">
        <v>1810</v>
      </c>
      <c r="F345" s="61" t="s">
        <v>114</v>
      </c>
      <c r="G345" s="61" t="s">
        <v>114</v>
      </c>
      <c r="H345" s="61" t="s">
        <v>114</v>
      </c>
      <c r="I345" s="61" t="s">
        <v>114</v>
      </c>
      <c r="J345" s="100" t="s">
        <v>114</v>
      </c>
      <c r="K345" s="348"/>
      <c r="L345" s="161"/>
      <c r="M345" s="161"/>
      <c r="N345" s="161"/>
    </row>
    <row r="346" spans="1:14" ht="21.75">
      <c r="A346" s="61">
        <v>6</v>
      </c>
      <c r="B346" s="100" t="s">
        <v>1356</v>
      </c>
      <c r="C346" s="63" t="s">
        <v>1799</v>
      </c>
      <c r="D346" s="63" t="s">
        <v>502</v>
      </c>
      <c r="E346" s="61" t="s">
        <v>1810</v>
      </c>
      <c r="F346" s="61" t="s">
        <v>114</v>
      </c>
      <c r="G346" s="61" t="s">
        <v>114</v>
      </c>
      <c r="H346" s="61" t="s">
        <v>114</v>
      </c>
      <c r="I346" s="61" t="s">
        <v>114</v>
      </c>
      <c r="J346" s="100" t="s">
        <v>114</v>
      </c>
      <c r="K346" s="348"/>
      <c r="L346" s="161"/>
      <c r="M346" s="161"/>
      <c r="N346" s="161"/>
    </row>
    <row r="347" spans="1:14" ht="21.75">
      <c r="A347" s="61">
        <v>7</v>
      </c>
      <c r="B347" s="100" t="s">
        <v>1356</v>
      </c>
      <c r="C347" s="63" t="s">
        <v>1800</v>
      </c>
      <c r="D347" s="63" t="s">
        <v>1075</v>
      </c>
      <c r="E347" s="61" t="s">
        <v>1810</v>
      </c>
      <c r="F347" s="61" t="s">
        <v>114</v>
      </c>
      <c r="G347" s="61" t="s">
        <v>114</v>
      </c>
      <c r="H347" s="61" t="s">
        <v>114</v>
      </c>
      <c r="I347" s="61" t="s">
        <v>1795</v>
      </c>
      <c r="J347" s="343">
        <v>239344</v>
      </c>
      <c r="K347" s="348"/>
      <c r="L347" s="161"/>
      <c r="M347" s="161"/>
      <c r="N347" s="161"/>
    </row>
    <row r="348" spans="1:14" ht="21.75">
      <c r="A348" s="61">
        <v>8</v>
      </c>
      <c r="B348" s="100" t="s">
        <v>1356</v>
      </c>
      <c r="C348" s="63" t="s">
        <v>1801</v>
      </c>
      <c r="D348" s="63" t="s">
        <v>1075</v>
      </c>
      <c r="E348" s="61" t="s">
        <v>1810</v>
      </c>
      <c r="F348" s="61" t="s">
        <v>114</v>
      </c>
      <c r="G348" s="61" t="s">
        <v>114</v>
      </c>
      <c r="H348" s="61" t="s">
        <v>114</v>
      </c>
      <c r="I348" s="61" t="s">
        <v>1795</v>
      </c>
      <c r="J348" s="343">
        <v>239344</v>
      </c>
      <c r="K348" s="348"/>
      <c r="L348" s="161"/>
      <c r="M348" s="161"/>
      <c r="N348" s="161"/>
    </row>
    <row r="349" spans="1:14" ht="21.75">
      <c r="A349" s="61">
        <v>9</v>
      </c>
      <c r="B349" s="100" t="s">
        <v>1356</v>
      </c>
      <c r="C349" s="63" t="s">
        <v>1802</v>
      </c>
      <c r="D349" s="63" t="s">
        <v>1075</v>
      </c>
      <c r="E349" s="61" t="s">
        <v>1810</v>
      </c>
      <c r="F349" s="61" t="s">
        <v>114</v>
      </c>
      <c r="G349" s="61" t="s">
        <v>114</v>
      </c>
      <c r="H349" s="61" t="s">
        <v>114</v>
      </c>
      <c r="I349" s="61" t="s">
        <v>1795</v>
      </c>
      <c r="J349" s="343">
        <v>239344</v>
      </c>
      <c r="K349" s="348"/>
      <c r="L349" s="161"/>
      <c r="M349" s="161"/>
      <c r="N349" s="161"/>
    </row>
    <row r="350" spans="1:14" ht="21.75">
      <c r="A350" s="61">
        <v>10</v>
      </c>
      <c r="B350" s="100" t="s">
        <v>1356</v>
      </c>
      <c r="C350" s="63" t="s">
        <v>1803</v>
      </c>
      <c r="D350" s="63" t="s">
        <v>502</v>
      </c>
      <c r="E350" s="61" t="s">
        <v>1810</v>
      </c>
      <c r="F350" s="61" t="s">
        <v>114</v>
      </c>
      <c r="G350" s="61" t="s">
        <v>114</v>
      </c>
      <c r="H350" s="61" t="s">
        <v>114</v>
      </c>
      <c r="I350" s="61" t="s">
        <v>114</v>
      </c>
      <c r="J350" s="100" t="s">
        <v>114</v>
      </c>
      <c r="K350" s="348"/>
      <c r="L350" s="161"/>
      <c r="M350" s="161"/>
      <c r="N350" s="161"/>
    </row>
    <row r="351" spans="1:14" ht="21.75">
      <c r="A351" s="61">
        <v>11</v>
      </c>
      <c r="B351" s="100" t="s">
        <v>1356</v>
      </c>
      <c r="C351" s="63" t="s">
        <v>1804</v>
      </c>
      <c r="D351" s="63" t="s">
        <v>1286</v>
      </c>
      <c r="E351" s="61" t="s">
        <v>114</v>
      </c>
      <c r="F351" s="61" t="s">
        <v>1810</v>
      </c>
      <c r="G351" s="61" t="s">
        <v>114</v>
      </c>
      <c r="H351" s="61" t="s">
        <v>114</v>
      </c>
      <c r="I351" s="61" t="s">
        <v>114</v>
      </c>
      <c r="J351" s="100" t="s">
        <v>114</v>
      </c>
      <c r="K351" s="348"/>
      <c r="L351" s="161"/>
      <c r="M351" s="161"/>
      <c r="N351" s="161"/>
    </row>
    <row r="352" spans="1:14" ht="21.75">
      <c r="A352" s="599" t="s">
        <v>1435</v>
      </c>
      <c r="B352" s="600"/>
      <c r="C352" s="600"/>
      <c r="D352" s="600"/>
      <c r="E352" s="600"/>
      <c r="F352" s="600"/>
      <c r="G352" s="600"/>
      <c r="H352" s="600"/>
      <c r="I352" s="600"/>
      <c r="J352" s="603"/>
      <c r="K352" s="604"/>
      <c r="L352" s="161"/>
      <c r="M352" s="161"/>
      <c r="N352" s="161"/>
    </row>
    <row r="353" spans="1:14" ht="21.75">
      <c r="A353" s="61">
        <v>1</v>
      </c>
      <c r="B353" s="61" t="s">
        <v>464</v>
      </c>
      <c r="C353" s="236" t="s">
        <v>468</v>
      </c>
      <c r="D353" s="225" t="s">
        <v>18</v>
      </c>
      <c r="E353" s="39"/>
      <c r="F353" s="61"/>
      <c r="G353" s="61"/>
      <c r="H353" s="61"/>
      <c r="I353" s="386">
        <v>53203041231998</v>
      </c>
      <c r="J353" s="344">
        <v>238749</v>
      </c>
      <c r="K353" s="189"/>
      <c r="L353" s="339"/>
      <c r="M353" s="339"/>
      <c r="N353" s="339"/>
    </row>
    <row r="354" spans="1:14" ht="21.75">
      <c r="A354" s="61">
        <v>2</v>
      </c>
      <c r="B354" s="61" t="s">
        <v>464</v>
      </c>
      <c r="C354" s="236" t="s">
        <v>1360</v>
      </c>
      <c r="D354" s="225" t="s">
        <v>1361</v>
      </c>
      <c r="E354" s="39"/>
      <c r="F354" s="61"/>
      <c r="G354" s="61"/>
      <c r="H354" s="61"/>
      <c r="I354" s="386">
        <v>53109000216376</v>
      </c>
      <c r="J354" s="344">
        <v>238674</v>
      </c>
      <c r="K354" s="189"/>
      <c r="L354" s="339"/>
      <c r="M354" s="339"/>
      <c r="N354" s="339"/>
    </row>
    <row r="355" spans="1:14" ht="21.75">
      <c r="A355" s="61">
        <v>3</v>
      </c>
      <c r="B355" s="61" t="s">
        <v>464</v>
      </c>
      <c r="C355" s="236" t="s">
        <v>1364</v>
      </c>
      <c r="D355" s="225" t="s">
        <v>1361</v>
      </c>
      <c r="E355" s="39"/>
      <c r="F355" s="61"/>
      <c r="G355" s="61"/>
      <c r="H355" s="61"/>
      <c r="I355" s="386">
        <v>55109000146760</v>
      </c>
      <c r="J355" s="344">
        <v>239372</v>
      </c>
      <c r="K355" s="189"/>
      <c r="L355" s="339"/>
      <c r="M355" s="339"/>
      <c r="N355" s="339"/>
    </row>
    <row r="356" spans="1:14" ht="21.75">
      <c r="A356" s="61">
        <v>4</v>
      </c>
      <c r="B356" s="61" t="s">
        <v>464</v>
      </c>
      <c r="C356" s="236" t="s">
        <v>1366</v>
      </c>
      <c r="D356" s="225" t="s">
        <v>1361</v>
      </c>
      <c r="E356" s="39"/>
      <c r="F356" s="61"/>
      <c r="G356" s="61"/>
      <c r="H356" s="61"/>
      <c r="I356" s="386">
        <v>56109000186972</v>
      </c>
      <c r="J356" s="344">
        <v>239721</v>
      </c>
      <c r="K356" s="189"/>
      <c r="L356" s="339"/>
      <c r="M356" s="339"/>
      <c r="N356" s="339"/>
    </row>
    <row r="357" spans="1:14" ht="21.75">
      <c r="A357" s="61">
        <v>5</v>
      </c>
      <c r="B357" s="61" t="s">
        <v>464</v>
      </c>
      <c r="C357" s="236" t="s">
        <v>1369</v>
      </c>
      <c r="D357" s="225" t="s">
        <v>1361</v>
      </c>
      <c r="E357" s="61"/>
      <c r="F357" s="39"/>
      <c r="G357" s="61"/>
      <c r="H357" s="61"/>
      <c r="I357" s="386">
        <v>54109000084651</v>
      </c>
      <c r="J357" s="344">
        <v>238954</v>
      </c>
      <c r="K357" s="189"/>
      <c r="L357" s="339"/>
      <c r="M357" s="339"/>
      <c r="N357" s="339"/>
    </row>
    <row r="358" spans="1:14" ht="21.75">
      <c r="A358" s="61">
        <v>6</v>
      </c>
      <c r="B358" s="61" t="s">
        <v>464</v>
      </c>
      <c r="C358" s="236" t="s">
        <v>1371</v>
      </c>
      <c r="D358" s="225" t="s">
        <v>1361</v>
      </c>
      <c r="E358" s="61"/>
      <c r="F358" s="39"/>
      <c r="G358" s="61"/>
      <c r="H358" s="61"/>
      <c r="I358" s="386">
        <v>55109000204891</v>
      </c>
      <c r="J358" s="344">
        <v>239382</v>
      </c>
      <c r="K358" s="189"/>
      <c r="L358" s="339"/>
      <c r="M358" s="339"/>
      <c r="N358" s="339"/>
    </row>
    <row r="359" spans="1:14" ht="21.75">
      <c r="A359" s="61">
        <v>7</v>
      </c>
      <c r="B359" s="61" t="s">
        <v>464</v>
      </c>
      <c r="C359" s="236" t="s">
        <v>1374</v>
      </c>
      <c r="D359" s="225" t="s">
        <v>1361</v>
      </c>
      <c r="E359" s="61"/>
      <c r="F359" s="39"/>
      <c r="G359" s="61"/>
      <c r="H359" s="61"/>
      <c r="I359" s="386">
        <v>55109000147073</v>
      </c>
      <c r="J359" s="344">
        <v>239372</v>
      </c>
      <c r="K359" s="189"/>
      <c r="L359" s="339"/>
      <c r="M359" s="339"/>
      <c r="N359" s="339"/>
    </row>
    <row r="360" spans="1:14" ht="21.75">
      <c r="A360" s="61">
        <v>8</v>
      </c>
      <c r="B360" s="61" t="s">
        <v>464</v>
      </c>
      <c r="C360" s="236" t="s">
        <v>1376</v>
      </c>
      <c r="D360" s="225" t="s">
        <v>1361</v>
      </c>
      <c r="E360" s="61"/>
      <c r="F360" s="39"/>
      <c r="G360" s="61"/>
      <c r="H360" s="61"/>
      <c r="I360" s="386">
        <v>56109000027025</v>
      </c>
      <c r="J360" s="344">
        <v>239693</v>
      </c>
      <c r="K360" s="189"/>
      <c r="L360" s="339"/>
      <c r="M360" s="339"/>
      <c r="N360" s="339"/>
    </row>
    <row r="361" spans="1:14" ht="21.75">
      <c r="A361" s="61">
        <v>9</v>
      </c>
      <c r="B361" s="61" t="s">
        <v>464</v>
      </c>
      <c r="C361" s="236" t="s">
        <v>1378</v>
      </c>
      <c r="D361" s="225" t="s">
        <v>1361</v>
      </c>
      <c r="E361" s="61"/>
      <c r="F361" s="39"/>
      <c r="G361" s="61"/>
      <c r="H361" s="61"/>
      <c r="I361" s="386">
        <v>56109000026975</v>
      </c>
      <c r="J361" s="344">
        <v>239693</v>
      </c>
      <c r="K361" s="189"/>
      <c r="L361" s="339"/>
      <c r="M361" s="339"/>
      <c r="N361" s="339"/>
    </row>
    <row r="362" spans="1:14" ht="21.75">
      <c r="A362" s="61">
        <v>10</v>
      </c>
      <c r="B362" s="61" t="s">
        <v>464</v>
      </c>
      <c r="C362" s="236" t="s">
        <v>1380</v>
      </c>
      <c r="D362" s="225" t="s">
        <v>1361</v>
      </c>
      <c r="E362" s="61"/>
      <c r="F362" s="39"/>
      <c r="G362" s="61"/>
      <c r="H362" s="61"/>
      <c r="I362" s="386">
        <v>55109000232488</v>
      </c>
      <c r="J362" s="344">
        <v>239386</v>
      </c>
      <c r="K362" s="189"/>
      <c r="L362" s="339"/>
      <c r="M362" s="339"/>
      <c r="N362" s="339"/>
    </row>
    <row r="363" spans="1:14" ht="21.75">
      <c r="A363" s="61">
        <v>11</v>
      </c>
      <c r="B363" s="61" t="s">
        <v>464</v>
      </c>
      <c r="C363" s="236" t="s">
        <v>1382</v>
      </c>
      <c r="D363" s="225" t="s">
        <v>1361</v>
      </c>
      <c r="E363" s="61"/>
      <c r="F363" s="61"/>
      <c r="G363" s="61"/>
      <c r="H363" s="39"/>
      <c r="I363" s="386">
        <v>55109000264487</v>
      </c>
      <c r="J363" s="344">
        <v>239331</v>
      </c>
      <c r="K363" s="189"/>
      <c r="L363" s="339"/>
      <c r="M363" s="339"/>
      <c r="N363" s="339"/>
    </row>
    <row r="364" spans="1:14" ht="21.75">
      <c r="A364" s="61">
        <v>12</v>
      </c>
      <c r="B364" s="61" t="s">
        <v>464</v>
      </c>
      <c r="C364" s="63" t="s">
        <v>1807</v>
      </c>
      <c r="D364" s="61" t="s">
        <v>1361</v>
      </c>
      <c r="E364" s="61"/>
      <c r="F364" s="61"/>
      <c r="G364" s="61"/>
      <c r="H364" s="39"/>
      <c r="I364" s="387"/>
      <c r="J364" s="345"/>
      <c r="K364" s="189"/>
      <c r="L364" s="339"/>
      <c r="M364" s="339"/>
      <c r="N364" s="339"/>
    </row>
    <row r="365" spans="1:14" ht="21.75">
      <c r="A365" s="61">
        <v>1</v>
      </c>
      <c r="B365" s="61" t="s">
        <v>1384</v>
      </c>
      <c r="C365" s="63" t="s">
        <v>1808</v>
      </c>
      <c r="D365" s="61" t="s">
        <v>18</v>
      </c>
      <c r="E365" s="63"/>
      <c r="F365" s="63"/>
      <c r="G365" s="63"/>
      <c r="H365" s="63"/>
      <c r="I365" s="319">
        <v>55123040046141</v>
      </c>
      <c r="J365" s="344">
        <v>239385</v>
      </c>
      <c r="K365" s="189"/>
      <c r="L365" s="161"/>
      <c r="M365" s="161"/>
      <c r="N365" s="161"/>
    </row>
    <row r="366" spans="1:14" ht="21.75">
      <c r="A366" s="61">
        <v>2</v>
      </c>
      <c r="B366" s="61" t="s">
        <v>1384</v>
      </c>
      <c r="C366" s="63" t="s">
        <v>1808</v>
      </c>
      <c r="D366" s="61" t="s">
        <v>1392</v>
      </c>
      <c r="E366" s="63"/>
      <c r="F366" s="63"/>
      <c r="G366" s="63"/>
      <c r="H366" s="63"/>
      <c r="I366" s="319">
        <v>55109000050100</v>
      </c>
      <c r="J366" s="344">
        <v>239281</v>
      </c>
      <c r="K366" s="189"/>
      <c r="L366" s="161"/>
      <c r="M366" s="161"/>
      <c r="N366" s="161"/>
    </row>
    <row r="367" spans="1:14" ht="21.75">
      <c r="A367" s="61">
        <v>3</v>
      </c>
      <c r="B367" s="61" t="s">
        <v>1384</v>
      </c>
      <c r="C367" s="63" t="s">
        <v>1394</v>
      </c>
      <c r="D367" s="61" t="s">
        <v>1392</v>
      </c>
      <c r="E367" s="63"/>
      <c r="F367" s="63"/>
      <c r="G367" s="63"/>
      <c r="H367" s="63"/>
      <c r="I367" s="319">
        <v>55200670058519</v>
      </c>
      <c r="J367" s="344">
        <v>239309</v>
      </c>
      <c r="K367" s="189"/>
      <c r="L367" s="161"/>
      <c r="M367" s="161"/>
      <c r="N367" s="161"/>
    </row>
    <row r="368" spans="1:14" ht="21.75">
      <c r="A368" s="61">
        <v>4</v>
      </c>
      <c r="B368" s="61" t="s">
        <v>1384</v>
      </c>
      <c r="C368" s="63" t="s">
        <v>1397</v>
      </c>
      <c r="D368" s="61" t="s">
        <v>1392</v>
      </c>
      <c r="E368" s="63"/>
      <c r="F368" s="63"/>
      <c r="G368" s="63"/>
      <c r="H368" s="63"/>
      <c r="I368" s="319">
        <v>54109000204745</v>
      </c>
      <c r="J368" s="344">
        <v>238980</v>
      </c>
      <c r="K368" s="189"/>
      <c r="L368" s="161"/>
      <c r="M368" s="161"/>
      <c r="N368" s="161"/>
    </row>
    <row r="369" spans="1:14" ht="21.75">
      <c r="A369" s="61">
        <v>5</v>
      </c>
      <c r="B369" s="61" t="s">
        <v>1384</v>
      </c>
      <c r="C369" s="63" t="s">
        <v>1398</v>
      </c>
      <c r="D369" s="61" t="s">
        <v>1392</v>
      </c>
      <c r="E369" s="63"/>
      <c r="F369" s="63"/>
      <c r="G369" s="63"/>
      <c r="H369" s="63"/>
      <c r="I369" s="319">
        <v>55109000147880</v>
      </c>
      <c r="J369" s="344">
        <v>239372</v>
      </c>
      <c r="K369" s="189"/>
      <c r="L369" s="161"/>
      <c r="M369" s="161"/>
      <c r="N369" s="161"/>
    </row>
    <row r="370" spans="1:14" ht="21.75">
      <c r="A370" s="61">
        <v>6</v>
      </c>
      <c r="B370" s="61" t="s">
        <v>1384</v>
      </c>
      <c r="C370" s="63" t="s">
        <v>1399</v>
      </c>
      <c r="D370" s="61" t="s">
        <v>1392</v>
      </c>
      <c r="E370" s="63"/>
      <c r="F370" s="63"/>
      <c r="G370" s="63"/>
      <c r="H370" s="63"/>
      <c r="I370" s="319">
        <v>56109000080082</v>
      </c>
      <c r="J370" s="344">
        <v>239710</v>
      </c>
      <c r="K370" s="189"/>
      <c r="L370" s="161"/>
      <c r="M370" s="161"/>
      <c r="N370" s="161"/>
    </row>
    <row r="371" spans="1:14" ht="21.75">
      <c r="A371" s="61">
        <v>7</v>
      </c>
      <c r="B371" s="61" t="s">
        <v>1384</v>
      </c>
      <c r="C371" s="63" t="s">
        <v>1400</v>
      </c>
      <c r="D371" s="61" t="s">
        <v>1401</v>
      </c>
      <c r="E371" s="63"/>
      <c r="F371" s="63"/>
      <c r="G371" s="63"/>
      <c r="H371" s="63"/>
      <c r="I371" s="319"/>
      <c r="J371" s="344"/>
      <c r="K371" s="189"/>
      <c r="L371" s="161"/>
      <c r="M371" s="161"/>
      <c r="N371" s="161"/>
    </row>
    <row r="372" spans="1:14" ht="21.75">
      <c r="A372" s="61">
        <v>8</v>
      </c>
      <c r="B372" s="61" t="s">
        <v>1384</v>
      </c>
      <c r="C372" s="63" t="s">
        <v>1403</v>
      </c>
      <c r="D372" s="61" t="s">
        <v>1404</v>
      </c>
      <c r="E372" s="63"/>
      <c r="F372" s="63"/>
      <c r="G372" s="63"/>
      <c r="H372" s="63"/>
      <c r="I372" s="63"/>
      <c r="J372" s="100"/>
      <c r="K372" s="189"/>
      <c r="L372" s="161"/>
      <c r="M372" s="161"/>
      <c r="N372" s="161"/>
    </row>
    <row r="373" spans="1:14" ht="21.75">
      <c r="A373" s="61">
        <v>9</v>
      </c>
      <c r="B373" s="61" t="s">
        <v>1384</v>
      </c>
      <c r="C373" s="63" t="s">
        <v>1405</v>
      </c>
      <c r="D373" s="61" t="s">
        <v>1392</v>
      </c>
      <c r="E373" s="63"/>
      <c r="F373" s="63"/>
      <c r="G373" s="63"/>
      <c r="H373" s="63"/>
      <c r="I373" s="63"/>
      <c r="J373" s="100"/>
      <c r="K373" s="189"/>
      <c r="L373" s="161"/>
      <c r="M373" s="161"/>
      <c r="N373" s="161"/>
    </row>
    <row r="374" spans="1:14" ht="21.75">
      <c r="A374" s="61">
        <v>10</v>
      </c>
      <c r="B374" s="61" t="s">
        <v>1384</v>
      </c>
      <c r="C374" s="63" t="s">
        <v>1408</v>
      </c>
      <c r="D374" s="61" t="s">
        <v>1392</v>
      </c>
      <c r="E374" s="63"/>
      <c r="F374" s="63"/>
      <c r="G374" s="63"/>
      <c r="H374" s="63"/>
      <c r="I374" s="63"/>
      <c r="J374" s="100"/>
      <c r="K374" s="189"/>
      <c r="L374" s="161"/>
      <c r="M374" s="161"/>
      <c r="N374" s="161"/>
    </row>
    <row r="375" spans="1:14" ht="21.75">
      <c r="A375" s="61">
        <v>11</v>
      </c>
      <c r="B375" s="61" t="s">
        <v>1384</v>
      </c>
      <c r="C375" s="63" t="s">
        <v>1410</v>
      </c>
      <c r="D375" s="61" t="s">
        <v>1411</v>
      </c>
      <c r="E375" s="63"/>
      <c r="F375" s="63"/>
      <c r="G375" s="63"/>
      <c r="H375" s="63"/>
      <c r="I375" s="63"/>
      <c r="J375" s="100"/>
      <c r="K375" s="189"/>
      <c r="L375" s="161"/>
      <c r="M375" s="161"/>
      <c r="N375" s="161"/>
    </row>
    <row r="376" spans="1:14" ht="21.75">
      <c r="A376" s="61">
        <v>12</v>
      </c>
      <c r="B376" s="61" t="s">
        <v>1384</v>
      </c>
      <c r="C376" s="63" t="s">
        <v>1413</v>
      </c>
      <c r="D376" s="61" t="s">
        <v>1414</v>
      </c>
      <c r="E376" s="63"/>
      <c r="F376" s="63"/>
      <c r="G376" s="63"/>
      <c r="H376" s="63"/>
      <c r="I376" s="63"/>
      <c r="J376" s="100"/>
      <c r="K376" s="189"/>
      <c r="L376" s="161"/>
      <c r="M376" s="161"/>
      <c r="N376" s="161"/>
    </row>
    <row r="377" spans="1:14" ht="21.75">
      <c r="A377" s="61">
        <v>13</v>
      </c>
      <c r="B377" s="61" t="s">
        <v>1384</v>
      </c>
      <c r="C377" s="63" t="s">
        <v>1415</v>
      </c>
      <c r="D377" s="61" t="s">
        <v>1416</v>
      </c>
      <c r="E377" s="63"/>
      <c r="F377" s="63"/>
      <c r="G377" s="63"/>
      <c r="H377" s="63"/>
      <c r="I377" s="319">
        <v>55109000006810</v>
      </c>
      <c r="J377" s="344">
        <v>239260</v>
      </c>
      <c r="K377" s="189"/>
      <c r="L377" s="161"/>
      <c r="M377" s="161"/>
      <c r="N377" s="161"/>
    </row>
    <row r="378" spans="1:14" ht="21.75">
      <c r="A378" s="61">
        <v>14</v>
      </c>
      <c r="B378" s="61" t="s">
        <v>1384</v>
      </c>
      <c r="C378" s="63" t="s">
        <v>1418</v>
      </c>
      <c r="D378" s="61" t="s">
        <v>1392</v>
      </c>
      <c r="E378" s="63"/>
      <c r="F378" s="63"/>
      <c r="G378" s="63"/>
      <c r="H378" s="63"/>
      <c r="I378" s="63"/>
      <c r="J378" s="100"/>
      <c r="K378" s="189"/>
      <c r="L378" s="161"/>
      <c r="M378" s="161"/>
      <c r="N378" s="161"/>
    </row>
    <row r="379" spans="1:14" ht="21.75">
      <c r="A379" s="61">
        <v>15</v>
      </c>
      <c r="B379" s="61" t="s">
        <v>1384</v>
      </c>
      <c r="C379" s="63" t="s">
        <v>1422</v>
      </c>
      <c r="D379" s="61" t="s">
        <v>1392</v>
      </c>
      <c r="E379" s="63"/>
      <c r="F379" s="63"/>
      <c r="G379" s="63"/>
      <c r="H379" s="63"/>
      <c r="I379" s="63"/>
      <c r="J379" s="100"/>
      <c r="K379" s="189"/>
      <c r="L379" s="161"/>
      <c r="M379" s="161"/>
      <c r="N379" s="161"/>
    </row>
    <row r="380" spans="1:14" ht="21.75">
      <c r="A380" s="61">
        <v>16</v>
      </c>
      <c r="B380" s="61" t="s">
        <v>1384</v>
      </c>
      <c r="C380" s="63" t="s">
        <v>1426</v>
      </c>
      <c r="D380" s="61" t="s">
        <v>1427</v>
      </c>
      <c r="E380" s="63"/>
      <c r="F380" s="63"/>
      <c r="G380" s="63"/>
      <c r="H380" s="63"/>
      <c r="I380" s="63"/>
      <c r="J380" s="100"/>
      <c r="K380" s="189"/>
      <c r="L380" s="161"/>
      <c r="M380" s="161"/>
      <c r="N380" s="161"/>
    </row>
    <row r="381" spans="1:14" ht="21.75">
      <c r="A381" s="61">
        <v>17</v>
      </c>
      <c r="B381" s="61" t="s">
        <v>1384</v>
      </c>
      <c r="C381" s="63" t="s">
        <v>1809</v>
      </c>
      <c r="D381" s="61" t="s">
        <v>1427</v>
      </c>
      <c r="E381" s="63"/>
      <c r="F381" s="63"/>
      <c r="G381" s="63"/>
      <c r="H381" s="63"/>
      <c r="I381" s="63"/>
      <c r="J381" s="100"/>
      <c r="K381" s="189"/>
      <c r="L381" s="161"/>
      <c r="M381" s="161"/>
      <c r="N381" s="161"/>
    </row>
    <row r="382" spans="1:14" ht="21.75">
      <c r="A382" s="61">
        <v>18</v>
      </c>
      <c r="B382" s="61" t="s">
        <v>1384</v>
      </c>
      <c r="C382" s="63" t="s">
        <v>1432</v>
      </c>
      <c r="D382" s="61" t="s">
        <v>1427</v>
      </c>
      <c r="E382" s="63"/>
      <c r="F382" s="63"/>
      <c r="G382" s="63"/>
      <c r="H382" s="63"/>
      <c r="I382" s="63"/>
      <c r="J382" s="100"/>
      <c r="K382" s="189"/>
      <c r="L382" s="161"/>
      <c r="M382" s="161"/>
      <c r="N382" s="161"/>
    </row>
    <row r="383" spans="1:14" ht="21.75">
      <c r="A383" s="61">
        <v>19</v>
      </c>
      <c r="B383" s="61" t="s">
        <v>1384</v>
      </c>
      <c r="C383" s="63" t="s">
        <v>1433</v>
      </c>
      <c r="D383" s="61" t="s">
        <v>1427</v>
      </c>
      <c r="E383" s="63"/>
      <c r="F383" s="63"/>
      <c r="G383" s="63"/>
      <c r="H383" s="63"/>
      <c r="I383" s="63"/>
      <c r="J383" s="100"/>
      <c r="K383" s="189"/>
      <c r="L383" s="161"/>
      <c r="M383" s="161"/>
      <c r="N383" s="161"/>
    </row>
    <row r="384" spans="1:14" ht="21.75">
      <c r="A384" s="61">
        <v>20</v>
      </c>
      <c r="B384" s="61" t="s">
        <v>1384</v>
      </c>
      <c r="C384" s="63" t="s">
        <v>1434</v>
      </c>
      <c r="D384" s="61" t="s">
        <v>1427</v>
      </c>
      <c r="E384" s="63"/>
      <c r="F384" s="63"/>
      <c r="G384" s="63"/>
      <c r="H384" s="63"/>
      <c r="I384" s="63"/>
      <c r="J384" s="100"/>
      <c r="K384" s="189"/>
      <c r="L384" s="161"/>
      <c r="M384" s="161"/>
      <c r="N384" s="161"/>
    </row>
    <row r="385" spans="1:2" ht="21.75">
      <c r="A385" s="603" t="s">
        <v>1841</v>
      </c>
      <c r="B385" s="603"/>
    </row>
    <row r="386" spans="1:11" ht="18.75">
      <c r="A386" s="691">
        <v>1</v>
      </c>
      <c r="B386" s="685" t="s">
        <v>1842</v>
      </c>
      <c r="C386" s="686" t="s">
        <v>1843</v>
      </c>
      <c r="D386" s="686" t="s">
        <v>47</v>
      </c>
      <c r="E386" s="691"/>
      <c r="F386" s="691"/>
      <c r="G386" s="691"/>
      <c r="H386" s="691"/>
      <c r="I386" s="695" t="s">
        <v>2076</v>
      </c>
      <c r="J386" s="711">
        <v>236888</v>
      </c>
      <c r="K386" s="719"/>
    </row>
    <row r="387" spans="1:11" ht="18.75">
      <c r="A387" s="691">
        <v>2</v>
      </c>
      <c r="B387" s="685" t="s">
        <v>1842</v>
      </c>
      <c r="C387" s="686" t="s">
        <v>1847</v>
      </c>
      <c r="D387" s="686" t="s">
        <v>1848</v>
      </c>
      <c r="E387" s="691"/>
      <c r="F387" s="691"/>
      <c r="G387" s="691"/>
      <c r="H387" s="691"/>
      <c r="I387" s="695" t="s">
        <v>2077</v>
      </c>
      <c r="J387" s="711">
        <v>239575</v>
      </c>
      <c r="K387" s="719"/>
    </row>
    <row r="388" spans="1:11" ht="18.75">
      <c r="A388" s="691">
        <v>3</v>
      </c>
      <c r="B388" s="685" t="s">
        <v>1842</v>
      </c>
      <c r="C388" s="686" t="s">
        <v>1853</v>
      </c>
      <c r="D388" s="686" t="s">
        <v>1848</v>
      </c>
      <c r="E388" s="691"/>
      <c r="F388" s="691"/>
      <c r="G388" s="691"/>
      <c r="H388" s="691"/>
      <c r="I388" s="691" t="s">
        <v>2078</v>
      </c>
      <c r="J388" s="711">
        <v>239234</v>
      </c>
      <c r="K388" s="719"/>
    </row>
    <row r="389" spans="1:11" ht="18.75">
      <c r="A389" s="691">
        <v>4</v>
      </c>
      <c r="B389" s="685" t="s">
        <v>1842</v>
      </c>
      <c r="C389" s="686" t="s">
        <v>1860</v>
      </c>
      <c r="D389" s="686" t="s">
        <v>1848</v>
      </c>
      <c r="E389" s="691"/>
      <c r="F389" s="691"/>
      <c r="G389" s="691"/>
      <c r="H389" s="691"/>
      <c r="I389" s="695"/>
      <c r="J389" s="691"/>
      <c r="K389" s="719"/>
    </row>
    <row r="390" spans="1:11" ht="18.75">
      <c r="A390" s="691">
        <v>5</v>
      </c>
      <c r="B390" s="685" t="s">
        <v>1842</v>
      </c>
      <c r="C390" s="686" t="s">
        <v>1864</v>
      </c>
      <c r="D390" s="686" t="s">
        <v>1848</v>
      </c>
      <c r="E390" s="691"/>
      <c r="F390" s="691"/>
      <c r="G390" s="691"/>
      <c r="H390" s="691"/>
      <c r="I390" s="691" t="s">
        <v>2078</v>
      </c>
      <c r="J390" s="711">
        <v>239234</v>
      </c>
      <c r="K390" s="719"/>
    </row>
    <row r="391" spans="1:11" ht="18.75">
      <c r="A391" s="691">
        <v>6</v>
      </c>
      <c r="B391" s="685" t="s">
        <v>1842</v>
      </c>
      <c r="C391" s="686" t="s">
        <v>1871</v>
      </c>
      <c r="D391" s="686" t="s">
        <v>1848</v>
      </c>
      <c r="E391" s="691"/>
      <c r="F391" s="691"/>
      <c r="G391" s="691"/>
      <c r="H391" s="691"/>
      <c r="I391" s="695" t="s">
        <v>2079</v>
      </c>
      <c r="J391" s="711">
        <v>238483</v>
      </c>
      <c r="K391" s="719"/>
    </row>
    <row r="392" spans="1:11" ht="18.75">
      <c r="A392" s="691">
        <v>7</v>
      </c>
      <c r="B392" s="685" t="s">
        <v>1842</v>
      </c>
      <c r="C392" s="686" t="s">
        <v>1875</v>
      </c>
      <c r="D392" s="686" t="s">
        <v>1848</v>
      </c>
      <c r="E392" s="691"/>
      <c r="F392" s="691"/>
      <c r="G392" s="691"/>
      <c r="H392" s="691"/>
      <c r="I392" s="695"/>
      <c r="J392" s="691"/>
      <c r="K392" s="719"/>
    </row>
    <row r="393" spans="1:11" ht="18.75">
      <c r="A393" s="691">
        <v>8</v>
      </c>
      <c r="B393" s="685" t="s">
        <v>1842</v>
      </c>
      <c r="C393" s="686" t="s">
        <v>1879</v>
      </c>
      <c r="D393" s="686" t="s">
        <v>1848</v>
      </c>
      <c r="E393" s="691"/>
      <c r="F393" s="691"/>
      <c r="G393" s="691"/>
      <c r="H393" s="691"/>
      <c r="I393" s="695" t="s">
        <v>2080</v>
      </c>
      <c r="J393" s="711">
        <v>238559</v>
      </c>
      <c r="K393" s="719"/>
    </row>
    <row r="394" spans="1:11" ht="18.75">
      <c r="A394" s="691">
        <v>9</v>
      </c>
      <c r="B394" s="685" t="s">
        <v>1842</v>
      </c>
      <c r="C394" s="686" t="s">
        <v>1883</v>
      </c>
      <c r="D394" s="686" t="s">
        <v>1848</v>
      </c>
      <c r="E394" s="691"/>
      <c r="F394" s="691"/>
      <c r="G394" s="691"/>
      <c r="H394" s="691"/>
      <c r="I394" s="695" t="s">
        <v>2080</v>
      </c>
      <c r="J394" s="711">
        <v>238559</v>
      </c>
      <c r="K394" s="719"/>
    </row>
    <row r="395" spans="1:11" ht="18.75">
      <c r="A395" s="691">
        <v>10</v>
      </c>
      <c r="B395" s="685" t="s">
        <v>1842</v>
      </c>
      <c r="C395" s="686" t="s">
        <v>1887</v>
      </c>
      <c r="D395" s="686" t="s">
        <v>1848</v>
      </c>
      <c r="E395" s="691"/>
      <c r="F395" s="691"/>
      <c r="G395" s="691"/>
      <c r="H395" s="691"/>
      <c r="I395" s="695"/>
      <c r="J395" s="691"/>
      <c r="K395" s="719"/>
    </row>
    <row r="396" spans="1:11" ht="18.75">
      <c r="A396" s="691">
        <v>11</v>
      </c>
      <c r="B396" s="685" t="s">
        <v>1842</v>
      </c>
      <c r="C396" s="686" t="s">
        <v>1892</v>
      </c>
      <c r="D396" s="686" t="s">
        <v>1848</v>
      </c>
      <c r="E396" s="691"/>
      <c r="F396" s="691"/>
      <c r="G396" s="691"/>
      <c r="H396" s="691"/>
      <c r="I396" s="691" t="s">
        <v>2078</v>
      </c>
      <c r="J396" s="711">
        <v>239234</v>
      </c>
      <c r="K396" s="719"/>
    </row>
    <row r="397" spans="1:11" ht="18.75">
      <c r="A397" s="691">
        <v>12</v>
      </c>
      <c r="B397" s="685" t="s">
        <v>1842</v>
      </c>
      <c r="C397" s="686" t="s">
        <v>1918</v>
      </c>
      <c r="D397" s="686" t="s">
        <v>1848</v>
      </c>
      <c r="E397" s="691"/>
      <c r="F397" s="691"/>
      <c r="G397" s="691"/>
      <c r="H397" s="691"/>
      <c r="I397" s="695" t="s">
        <v>2080</v>
      </c>
      <c r="J397" s="711">
        <v>238559</v>
      </c>
      <c r="K397" s="719"/>
    </row>
    <row r="398" spans="1:11" ht="18.75">
      <c r="A398" s="691">
        <v>13</v>
      </c>
      <c r="B398" s="685" t="s">
        <v>1842</v>
      </c>
      <c r="C398" s="686" t="s">
        <v>1909</v>
      </c>
      <c r="D398" s="686" t="s">
        <v>1848</v>
      </c>
      <c r="E398" s="691"/>
      <c r="F398" s="691"/>
      <c r="G398" s="691"/>
      <c r="H398" s="691"/>
      <c r="I398" s="695"/>
      <c r="J398" s="711"/>
      <c r="K398" s="719"/>
    </row>
    <row r="399" spans="1:11" ht="18.75">
      <c r="A399" s="691">
        <v>14</v>
      </c>
      <c r="B399" s="685" t="s">
        <v>1842</v>
      </c>
      <c r="C399" s="686" t="s">
        <v>1914</v>
      </c>
      <c r="D399" s="686" t="s">
        <v>1848</v>
      </c>
      <c r="E399" s="691"/>
      <c r="F399" s="691"/>
      <c r="G399" s="691"/>
      <c r="H399" s="691"/>
      <c r="I399" s="695"/>
      <c r="J399" s="711"/>
      <c r="K399" s="719"/>
    </row>
    <row r="400" spans="1:11" ht="18.75">
      <c r="A400" s="691">
        <v>15</v>
      </c>
      <c r="B400" s="685" t="s">
        <v>1842</v>
      </c>
      <c r="C400" s="686" t="s">
        <v>1896</v>
      </c>
      <c r="D400" s="686" t="s">
        <v>1848</v>
      </c>
      <c r="E400" s="691"/>
      <c r="F400" s="691"/>
      <c r="G400" s="691"/>
      <c r="H400" s="691"/>
      <c r="I400" s="695" t="s">
        <v>2081</v>
      </c>
      <c r="J400" s="711">
        <v>239052</v>
      </c>
      <c r="K400" s="719"/>
    </row>
    <row r="401" spans="1:11" ht="18.75">
      <c r="A401" s="691">
        <v>16</v>
      </c>
      <c r="B401" s="685" t="s">
        <v>1842</v>
      </c>
      <c r="C401" s="686" t="s">
        <v>1902</v>
      </c>
      <c r="D401" s="686" t="s">
        <v>1848</v>
      </c>
      <c r="E401" s="691"/>
      <c r="F401" s="691"/>
      <c r="G401" s="691"/>
      <c r="H401" s="691"/>
      <c r="I401" s="695"/>
      <c r="J401" s="691"/>
      <c r="K401" s="719"/>
    </row>
    <row r="402" spans="1:11" ht="18.75">
      <c r="A402" s="691">
        <v>17</v>
      </c>
      <c r="B402" s="685" t="s">
        <v>1842</v>
      </c>
      <c r="C402" s="686" t="s">
        <v>1905</v>
      </c>
      <c r="D402" s="686" t="s">
        <v>1848</v>
      </c>
      <c r="E402" s="691"/>
      <c r="F402" s="691"/>
      <c r="G402" s="691"/>
      <c r="H402" s="691"/>
      <c r="I402" s="695" t="s">
        <v>2080</v>
      </c>
      <c r="J402" s="711">
        <v>238559</v>
      </c>
      <c r="K402" s="719"/>
    </row>
    <row r="403" spans="1:11" ht="18.75">
      <c r="A403" s="691">
        <v>18</v>
      </c>
      <c r="B403" s="685" t="s">
        <v>1842</v>
      </c>
      <c r="C403" s="686" t="s">
        <v>1922</v>
      </c>
      <c r="D403" s="686" t="s">
        <v>1848</v>
      </c>
      <c r="E403" s="691"/>
      <c r="F403" s="691"/>
      <c r="G403" s="691"/>
      <c r="H403" s="691"/>
      <c r="I403" s="691" t="s">
        <v>2078</v>
      </c>
      <c r="J403" s="711">
        <v>239234</v>
      </c>
      <c r="K403" s="719"/>
    </row>
    <row r="404" spans="1:11" ht="18.75">
      <c r="A404" s="691">
        <v>19</v>
      </c>
      <c r="B404" s="685" t="s">
        <v>1842</v>
      </c>
      <c r="C404" s="686" t="s">
        <v>1925</v>
      </c>
      <c r="D404" s="686" t="s">
        <v>1848</v>
      </c>
      <c r="E404" s="691"/>
      <c r="F404" s="691"/>
      <c r="G404" s="691"/>
      <c r="H404" s="691"/>
      <c r="I404" s="695" t="s">
        <v>2082</v>
      </c>
      <c r="J404" s="711">
        <v>239700</v>
      </c>
      <c r="K404" s="719"/>
    </row>
    <row r="405" spans="1:11" ht="18.75">
      <c r="A405" s="691">
        <v>20</v>
      </c>
      <c r="B405" s="685" t="s">
        <v>1842</v>
      </c>
      <c r="C405" s="691" t="s">
        <v>1928</v>
      </c>
      <c r="D405" s="691" t="s">
        <v>1929</v>
      </c>
      <c r="E405" s="691"/>
      <c r="F405" s="691"/>
      <c r="G405" s="691"/>
      <c r="H405" s="691"/>
      <c r="I405" s="691"/>
      <c r="J405" s="691"/>
      <c r="K405" s="719"/>
    </row>
    <row r="406" spans="1:11" ht="18.75">
      <c r="A406" s="691">
        <v>21</v>
      </c>
      <c r="B406" s="685" t="s">
        <v>1842</v>
      </c>
      <c r="C406" s="691" t="s">
        <v>1932</v>
      </c>
      <c r="D406" s="691" t="s">
        <v>1929</v>
      </c>
      <c r="E406" s="691"/>
      <c r="F406" s="691"/>
      <c r="G406" s="691"/>
      <c r="H406" s="691"/>
      <c r="I406" s="691"/>
      <c r="J406" s="691"/>
      <c r="K406" s="719"/>
    </row>
    <row r="407" spans="1:11" ht="18.75">
      <c r="A407" s="691">
        <v>22</v>
      </c>
      <c r="B407" s="685" t="s">
        <v>1842</v>
      </c>
      <c r="C407" s="691" t="s">
        <v>1935</v>
      </c>
      <c r="D407" s="691" t="s">
        <v>1929</v>
      </c>
      <c r="E407" s="691"/>
      <c r="F407" s="691"/>
      <c r="G407" s="691"/>
      <c r="H407" s="691"/>
      <c r="I407" s="691"/>
      <c r="J407" s="691"/>
      <c r="K407" s="719"/>
    </row>
    <row r="408" spans="1:11" ht="18.75">
      <c r="A408" s="691">
        <v>23</v>
      </c>
      <c r="B408" s="685" t="s">
        <v>1842</v>
      </c>
      <c r="C408" s="691" t="s">
        <v>1939</v>
      </c>
      <c r="D408" s="691" t="s">
        <v>1929</v>
      </c>
      <c r="E408" s="691"/>
      <c r="F408" s="691"/>
      <c r="G408" s="691"/>
      <c r="H408" s="691"/>
      <c r="I408" s="691" t="s">
        <v>2078</v>
      </c>
      <c r="J408" s="711">
        <v>239234</v>
      </c>
      <c r="K408" s="719"/>
    </row>
    <row r="409" spans="1:11" ht="18.75">
      <c r="A409" s="691">
        <v>24</v>
      </c>
      <c r="B409" s="685" t="s">
        <v>1842</v>
      </c>
      <c r="C409" s="691" t="s">
        <v>1943</v>
      </c>
      <c r="D409" s="691" t="s">
        <v>1055</v>
      </c>
      <c r="E409" s="691"/>
      <c r="F409" s="691"/>
      <c r="G409" s="691"/>
      <c r="H409" s="691"/>
      <c r="I409" s="691" t="s">
        <v>2083</v>
      </c>
      <c r="J409" s="711">
        <v>239317</v>
      </c>
      <c r="K409" s="719"/>
    </row>
    <row r="410" spans="1:11" ht="18.75">
      <c r="A410" s="691">
        <v>25</v>
      </c>
      <c r="B410" s="685" t="s">
        <v>1842</v>
      </c>
      <c r="C410" s="691" t="s">
        <v>1946</v>
      </c>
      <c r="D410" s="691" t="s">
        <v>1929</v>
      </c>
      <c r="E410" s="691"/>
      <c r="F410" s="691"/>
      <c r="G410" s="691"/>
      <c r="H410" s="691"/>
      <c r="I410" s="695" t="s">
        <v>2084</v>
      </c>
      <c r="J410" s="711">
        <v>238987</v>
      </c>
      <c r="K410" s="719"/>
    </row>
    <row r="411" spans="1:11" ht="18.75">
      <c r="A411" s="691">
        <v>26</v>
      </c>
      <c r="B411" s="685" t="s">
        <v>1842</v>
      </c>
      <c r="C411" s="691" t="s">
        <v>1950</v>
      </c>
      <c r="D411" s="691" t="s">
        <v>1929</v>
      </c>
      <c r="E411" s="691"/>
      <c r="F411" s="691"/>
      <c r="G411" s="691"/>
      <c r="H411" s="691"/>
      <c r="I411" s="691"/>
      <c r="J411" s="691"/>
      <c r="K411" s="719"/>
    </row>
    <row r="412" spans="1:11" ht="18.75">
      <c r="A412" s="691">
        <v>27</v>
      </c>
      <c r="B412" s="685" t="s">
        <v>1842</v>
      </c>
      <c r="C412" s="691" t="s">
        <v>1953</v>
      </c>
      <c r="D412" s="691" t="s">
        <v>1055</v>
      </c>
      <c r="E412" s="691"/>
      <c r="F412" s="691"/>
      <c r="G412" s="691"/>
      <c r="H412" s="691"/>
      <c r="I412" s="695" t="s">
        <v>2080</v>
      </c>
      <c r="J412" s="711">
        <v>238559</v>
      </c>
      <c r="K412" s="719"/>
    </row>
    <row r="413" spans="1:11" ht="18.75">
      <c r="A413" s="691">
        <v>28</v>
      </c>
      <c r="B413" s="685" t="s">
        <v>1842</v>
      </c>
      <c r="C413" s="691" t="s">
        <v>1957</v>
      </c>
      <c r="D413" s="691" t="s">
        <v>1055</v>
      </c>
      <c r="E413" s="691"/>
      <c r="F413" s="691"/>
      <c r="G413" s="691"/>
      <c r="H413" s="691"/>
      <c r="I413" s="691"/>
      <c r="J413" s="691"/>
      <c r="K413" s="719"/>
    </row>
    <row r="414" spans="1:11" ht="18.75">
      <c r="A414" s="691">
        <v>29</v>
      </c>
      <c r="B414" s="685" t="s">
        <v>1842</v>
      </c>
      <c r="C414" s="691" t="s">
        <v>1960</v>
      </c>
      <c r="D414" s="691" t="s">
        <v>1929</v>
      </c>
      <c r="E414" s="691"/>
      <c r="F414" s="691"/>
      <c r="G414" s="691"/>
      <c r="H414" s="691"/>
      <c r="I414" s="695" t="s">
        <v>2085</v>
      </c>
      <c r="J414" s="711">
        <v>238237</v>
      </c>
      <c r="K414" s="719"/>
    </row>
    <row r="415" spans="1:11" ht="18.75">
      <c r="A415" s="691">
        <v>30</v>
      </c>
      <c r="B415" s="685" t="s">
        <v>1842</v>
      </c>
      <c r="C415" s="691" t="s">
        <v>1964</v>
      </c>
      <c r="D415" s="691" t="s">
        <v>1929</v>
      </c>
      <c r="E415" s="691"/>
      <c r="F415" s="691"/>
      <c r="G415" s="691"/>
      <c r="H415" s="691"/>
      <c r="I415" s="695" t="s">
        <v>2086</v>
      </c>
      <c r="J415" s="711">
        <v>238955</v>
      </c>
      <c r="K415" s="719"/>
    </row>
    <row r="416" spans="1:11" ht="18.75">
      <c r="A416" s="691">
        <v>31</v>
      </c>
      <c r="B416" s="685" t="s">
        <v>1842</v>
      </c>
      <c r="C416" s="691" t="s">
        <v>1968</v>
      </c>
      <c r="D416" s="691" t="s">
        <v>1929</v>
      </c>
      <c r="E416" s="691"/>
      <c r="F416" s="691"/>
      <c r="G416" s="691"/>
      <c r="H416" s="691"/>
      <c r="I416" s="695" t="s">
        <v>2087</v>
      </c>
      <c r="J416" s="712">
        <v>41543</v>
      </c>
      <c r="K416" s="719"/>
    </row>
    <row r="417" spans="1:11" ht="18.75">
      <c r="A417" s="691">
        <v>32</v>
      </c>
      <c r="B417" s="685" t="s">
        <v>1842</v>
      </c>
      <c r="C417" s="691" t="s">
        <v>1973</v>
      </c>
      <c r="D417" s="691" t="s">
        <v>1929</v>
      </c>
      <c r="E417" s="691"/>
      <c r="F417" s="691"/>
      <c r="G417" s="691"/>
      <c r="H417" s="691"/>
      <c r="I417" s="695" t="s">
        <v>2088</v>
      </c>
      <c r="J417" s="711">
        <v>238226</v>
      </c>
      <c r="K417" s="719"/>
    </row>
    <row r="418" spans="1:11" ht="18.75">
      <c r="A418" s="691">
        <v>33</v>
      </c>
      <c r="B418" s="685" t="s">
        <v>1842</v>
      </c>
      <c r="C418" s="691" t="s">
        <v>1976</v>
      </c>
      <c r="D418" s="691" t="s">
        <v>1929</v>
      </c>
      <c r="E418" s="691"/>
      <c r="F418" s="691"/>
      <c r="G418" s="691"/>
      <c r="H418" s="691"/>
      <c r="I418" s="695"/>
      <c r="J418" s="691"/>
      <c r="K418" s="719"/>
    </row>
    <row r="419" spans="1:11" ht="18.75">
      <c r="A419" s="691">
        <v>34</v>
      </c>
      <c r="B419" s="691" t="s">
        <v>1980</v>
      </c>
      <c r="C419" s="713" t="s">
        <v>1981</v>
      </c>
      <c r="D419" s="691" t="s">
        <v>16</v>
      </c>
      <c r="E419" s="691"/>
      <c r="F419" s="691"/>
      <c r="G419" s="691"/>
      <c r="H419" s="691"/>
      <c r="I419" s="691"/>
      <c r="J419" s="691"/>
      <c r="K419" s="719"/>
    </row>
    <row r="420" spans="1:11" ht="18.75">
      <c r="A420" s="691">
        <v>35</v>
      </c>
      <c r="B420" s="691" t="s">
        <v>1980</v>
      </c>
      <c r="C420" s="691" t="s">
        <v>1983</v>
      </c>
      <c r="D420" s="691" t="s">
        <v>18</v>
      </c>
      <c r="E420" s="691"/>
      <c r="F420" s="691"/>
      <c r="G420" s="691"/>
      <c r="H420" s="691"/>
      <c r="I420" s="691"/>
      <c r="J420" s="691"/>
      <c r="K420" s="719"/>
    </row>
    <row r="421" spans="1:11" ht="18.75">
      <c r="A421" s="691">
        <v>36</v>
      </c>
      <c r="B421" s="691" t="s">
        <v>1980</v>
      </c>
      <c r="C421" s="713" t="s">
        <v>310</v>
      </c>
      <c r="D421" s="691" t="s">
        <v>17</v>
      </c>
      <c r="E421" s="691"/>
      <c r="F421" s="691"/>
      <c r="G421" s="691"/>
      <c r="H421" s="691"/>
      <c r="I421" s="691"/>
      <c r="J421" s="691"/>
      <c r="K421" s="719"/>
    </row>
    <row r="422" spans="1:11" ht="18.75">
      <c r="A422" s="691">
        <v>37</v>
      </c>
      <c r="B422" s="703" t="s">
        <v>1980</v>
      </c>
      <c r="C422" s="713" t="s">
        <v>1988</v>
      </c>
      <c r="D422" s="691" t="s">
        <v>1392</v>
      </c>
      <c r="E422" s="691"/>
      <c r="F422" s="691"/>
      <c r="G422" s="691"/>
      <c r="H422" s="691"/>
      <c r="I422" s="691"/>
      <c r="J422" s="691"/>
      <c r="K422" s="719"/>
    </row>
    <row r="423" spans="1:11" ht="18.75">
      <c r="A423" s="691">
        <v>38</v>
      </c>
      <c r="B423" s="703" t="s">
        <v>1980</v>
      </c>
      <c r="C423" s="713" t="s">
        <v>1990</v>
      </c>
      <c r="D423" s="691" t="s">
        <v>1392</v>
      </c>
      <c r="E423" s="691"/>
      <c r="F423" s="691"/>
      <c r="G423" s="691"/>
      <c r="H423" s="691"/>
      <c r="I423" s="691"/>
      <c r="J423" s="691"/>
      <c r="K423" s="719"/>
    </row>
    <row r="424" spans="1:11" ht="18.75">
      <c r="A424" s="691">
        <v>39</v>
      </c>
      <c r="B424" s="703" t="s">
        <v>1980</v>
      </c>
      <c r="C424" s="713" t="s">
        <v>1992</v>
      </c>
      <c r="D424" s="691" t="s">
        <v>1392</v>
      </c>
      <c r="E424" s="691"/>
      <c r="F424" s="691"/>
      <c r="G424" s="691"/>
      <c r="H424" s="691"/>
      <c r="I424" s="691"/>
      <c r="J424" s="691"/>
      <c r="K424" s="719"/>
    </row>
    <row r="425" spans="1:11" ht="18.75">
      <c r="A425" s="691">
        <v>40</v>
      </c>
      <c r="B425" s="703" t="s">
        <v>1980</v>
      </c>
      <c r="C425" s="713" t="s">
        <v>1994</v>
      </c>
      <c r="D425" s="691" t="s">
        <v>1068</v>
      </c>
      <c r="E425" s="691"/>
      <c r="F425" s="691"/>
      <c r="G425" s="691"/>
      <c r="H425" s="691"/>
      <c r="I425" s="691"/>
      <c r="J425" s="691"/>
      <c r="K425" s="719"/>
    </row>
    <row r="426" spans="1:11" ht="18.75">
      <c r="A426" s="691">
        <v>41</v>
      </c>
      <c r="B426" s="703" t="s">
        <v>1980</v>
      </c>
      <c r="C426" s="713" t="s">
        <v>1995</v>
      </c>
      <c r="D426" s="691" t="s">
        <v>1068</v>
      </c>
      <c r="E426" s="691"/>
      <c r="F426" s="691"/>
      <c r="G426" s="691"/>
      <c r="H426" s="691"/>
      <c r="I426" s="691"/>
      <c r="J426" s="691"/>
      <c r="K426" s="719"/>
    </row>
    <row r="427" spans="1:11" ht="18.75">
      <c r="A427" s="691">
        <v>42</v>
      </c>
      <c r="B427" s="691" t="s">
        <v>298</v>
      </c>
      <c r="C427" s="705" t="s">
        <v>308</v>
      </c>
      <c r="D427" s="706" t="s">
        <v>16</v>
      </c>
      <c r="E427" s="691" t="s">
        <v>479</v>
      </c>
      <c r="F427" s="691"/>
      <c r="G427" s="691"/>
      <c r="H427" s="691"/>
      <c r="I427" s="695" t="s">
        <v>2089</v>
      </c>
      <c r="J427" s="691"/>
      <c r="K427" s="719"/>
    </row>
    <row r="428" spans="1:11" ht="18.75">
      <c r="A428" s="691">
        <v>43</v>
      </c>
      <c r="B428" s="691" t="s">
        <v>298</v>
      </c>
      <c r="C428" s="705" t="s">
        <v>2000</v>
      </c>
      <c r="D428" s="706" t="s">
        <v>2001</v>
      </c>
      <c r="E428" s="691"/>
      <c r="F428" s="691"/>
      <c r="G428" s="691" t="s">
        <v>479</v>
      </c>
      <c r="H428" s="691"/>
      <c r="I428" s="695"/>
      <c r="J428" s="691"/>
      <c r="K428" s="719"/>
    </row>
    <row r="429" spans="1:11" ht="18.75">
      <c r="A429" s="691">
        <v>44</v>
      </c>
      <c r="B429" s="691" t="s">
        <v>298</v>
      </c>
      <c r="C429" s="705" t="s">
        <v>2007</v>
      </c>
      <c r="D429" s="706" t="s">
        <v>2008</v>
      </c>
      <c r="E429" s="691" t="s">
        <v>479</v>
      </c>
      <c r="F429" s="691"/>
      <c r="G429" s="691"/>
      <c r="H429" s="691"/>
      <c r="I429" s="695" t="s">
        <v>2090</v>
      </c>
      <c r="J429" s="691"/>
      <c r="K429" s="719"/>
    </row>
    <row r="430" spans="1:11" ht="18.75">
      <c r="A430" s="691">
        <v>45</v>
      </c>
      <c r="B430" s="691" t="s">
        <v>298</v>
      </c>
      <c r="C430" s="705" t="s">
        <v>2011</v>
      </c>
      <c r="D430" s="706" t="s">
        <v>2012</v>
      </c>
      <c r="E430" s="691" t="s">
        <v>479</v>
      </c>
      <c r="F430" s="691"/>
      <c r="G430" s="691"/>
      <c r="H430" s="691"/>
      <c r="I430" s="695"/>
      <c r="J430" s="691"/>
      <c r="K430" s="719"/>
    </row>
    <row r="431" spans="1:11" ht="18.75">
      <c r="A431" s="691">
        <v>46</v>
      </c>
      <c r="B431" s="691" t="s">
        <v>298</v>
      </c>
      <c r="C431" s="705" t="s">
        <v>2017</v>
      </c>
      <c r="D431" s="706" t="s">
        <v>2018</v>
      </c>
      <c r="E431" s="691" t="s">
        <v>479</v>
      </c>
      <c r="F431" s="691"/>
      <c r="G431" s="691"/>
      <c r="H431" s="691"/>
      <c r="I431" s="695"/>
      <c r="J431" s="691"/>
      <c r="K431" s="719"/>
    </row>
    <row r="432" spans="1:11" ht="18.75">
      <c r="A432" s="691">
        <v>47</v>
      </c>
      <c r="B432" s="691" t="s">
        <v>298</v>
      </c>
      <c r="C432" s="705" t="s">
        <v>2021</v>
      </c>
      <c r="D432" s="706" t="s">
        <v>2022</v>
      </c>
      <c r="E432" s="691" t="s">
        <v>479</v>
      </c>
      <c r="F432" s="691"/>
      <c r="G432" s="691"/>
      <c r="H432" s="691"/>
      <c r="I432" s="695"/>
      <c r="J432" s="691"/>
      <c r="K432" s="719"/>
    </row>
    <row r="433" spans="1:11" ht="18.75">
      <c r="A433" s="691">
        <v>48</v>
      </c>
      <c r="B433" s="691" t="s">
        <v>298</v>
      </c>
      <c r="C433" s="705" t="s">
        <v>2025</v>
      </c>
      <c r="D433" s="706" t="s">
        <v>1075</v>
      </c>
      <c r="E433" s="691" t="s">
        <v>479</v>
      </c>
      <c r="F433" s="691"/>
      <c r="G433" s="691"/>
      <c r="H433" s="691"/>
      <c r="I433" s="695"/>
      <c r="J433" s="691"/>
      <c r="K433" s="719"/>
    </row>
    <row r="434" spans="1:11" ht="18.75">
      <c r="A434" s="691">
        <v>49</v>
      </c>
      <c r="B434" s="691" t="s">
        <v>298</v>
      </c>
      <c r="C434" s="705" t="s">
        <v>2029</v>
      </c>
      <c r="D434" s="706" t="s">
        <v>1075</v>
      </c>
      <c r="E434" s="701"/>
      <c r="F434" s="691"/>
      <c r="G434" s="691" t="s">
        <v>479</v>
      </c>
      <c r="H434" s="691"/>
      <c r="I434" s="695"/>
      <c r="J434" s="691"/>
      <c r="K434" s="719"/>
    </row>
    <row r="435" spans="1:11" ht="18.75">
      <c r="A435" s="691">
        <v>50</v>
      </c>
      <c r="B435" s="691" t="s">
        <v>298</v>
      </c>
      <c r="C435" s="705" t="s">
        <v>2033</v>
      </c>
      <c r="D435" s="706" t="s">
        <v>1075</v>
      </c>
      <c r="E435" s="691" t="s">
        <v>479</v>
      </c>
      <c r="F435" s="691"/>
      <c r="G435" s="691"/>
      <c r="H435" s="691"/>
      <c r="I435" s="695"/>
      <c r="J435" s="691"/>
      <c r="K435" s="719"/>
    </row>
    <row r="436" spans="1:11" ht="18.75">
      <c r="A436" s="691">
        <v>51</v>
      </c>
      <c r="B436" s="691" t="s">
        <v>298</v>
      </c>
      <c r="C436" s="705" t="s">
        <v>2036</v>
      </c>
      <c r="D436" s="706" t="s">
        <v>1075</v>
      </c>
      <c r="E436" s="691"/>
      <c r="F436" s="691" t="s">
        <v>479</v>
      </c>
      <c r="G436" s="691"/>
      <c r="H436" s="691"/>
      <c r="I436" s="695"/>
      <c r="J436" s="691"/>
      <c r="K436" s="719"/>
    </row>
    <row r="437" spans="1:11" ht="18.75">
      <c r="A437" s="691">
        <v>52</v>
      </c>
      <c r="B437" s="691" t="s">
        <v>298</v>
      </c>
      <c r="C437" s="705" t="s">
        <v>2041</v>
      </c>
      <c r="D437" s="706" t="s">
        <v>1075</v>
      </c>
      <c r="E437" s="691"/>
      <c r="F437" s="691" t="s">
        <v>479</v>
      </c>
      <c r="G437" s="691"/>
      <c r="H437" s="691"/>
      <c r="I437" s="695"/>
      <c r="J437" s="691"/>
      <c r="K437" s="719"/>
    </row>
    <row r="438" spans="1:11" ht="18.75">
      <c r="A438" s="691">
        <v>53</v>
      </c>
      <c r="B438" s="691" t="s">
        <v>298</v>
      </c>
      <c r="C438" s="705" t="s">
        <v>2045</v>
      </c>
      <c r="D438" s="706" t="s">
        <v>1075</v>
      </c>
      <c r="E438" s="691"/>
      <c r="F438" s="691" t="s">
        <v>479</v>
      </c>
      <c r="G438" s="691"/>
      <c r="H438" s="691"/>
      <c r="I438" s="695"/>
      <c r="J438" s="691"/>
      <c r="K438" s="719"/>
    </row>
    <row r="439" spans="1:11" ht="18.75">
      <c r="A439" s="691">
        <v>54</v>
      </c>
      <c r="B439" s="691" t="s">
        <v>298</v>
      </c>
      <c r="C439" s="705" t="s">
        <v>2048</v>
      </c>
      <c r="D439" s="706" t="s">
        <v>1068</v>
      </c>
      <c r="E439" s="691"/>
      <c r="F439" s="691" t="s">
        <v>479</v>
      </c>
      <c r="G439" s="691"/>
      <c r="H439" s="691"/>
      <c r="I439" s="695"/>
      <c r="J439" s="691"/>
      <c r="K439" s="719"/>
    </row>
    <row r="440" spans="1:11" ht="18.75">
      <c r="A440" s="691">
        <v>55</v>
      </c>
      <c r="B440" s="691" t="s">
        <v>298</v>
      </c>
      <c r="C440" s="705" t="s">
        <v>2052</v>
      </c>
      <c r="D440" s="706" t="s">
        <v>502</v>
      </c>
      <c r="E440" s="691" t="s">
        <v>479</v>
      </c>
      <c r="F440" s="691"/>
      <c r="G440" s="691"/>
      <c r="H440" s="691"/>
      <c r="I440" s="695" t="s">
        <v>2091</v>
      </c>
      <c r="J440" s="691"/>
      <c r="K440" s="719"/>
    </row>
    <row r="441" spans="1:11" ht="18.75">
      <c r="A441" s="691">
        <v>56</v>
      </c>
      <c r="B441" s="691" t="s">
        <v>298</v>
      </c>
      <c r="C441" s="705" t="s">
        <v>2054</v>
      </c>
      <c r="D441" s="706" t="s">
        <v>1068</v>
      </c>
      <c r="E441" s="691"/>
      <c r="F441" s="691" t="s">
        <v>479</v>
      </c>
      <c r="G441" s="691"/>
      <c r="H441" s="691"/>
      <c r="I441" s="695"/>
      <c r="J441" s="691"/>
      <c r="K441" s="719"/>
    </row>
    <row r="442" spans="1:11" ht="18.75">
      <c r="A442" s="691">
        <v>57</v>
      </c>
      <c r="B442" s="691" t="s">
        <v>298</v>
      </c>
      <c r="C442" s="705" t="s">
        <v>2057</v>
      </c>
      <c r="D442" s="706" t="s">
        <v>1068</v>
      </c>
      <c r="E442" s="691"/>
      <c r="F442" s="691" t="s">
        <v>479</v>
      </c>
      <c r="G442" s="691"/>
      <c r="H442" s="691"/>
      <c r="I442" s="695"/>
      <c r="J442" s="691"/>
      <c r="K442" s="719"/>
    </row>
    <row r="443" spans="1:11" ht="18.75">
      <c r="A443" s="691">
        <v>58</v>
      </c>
      <c r="B443" s="691" t="s">
        <v>298</v>
      </c>
      <c r="C443" s="705" t="s">
        <v>2061</v>
      </c>
      <c r="D443" s="706" t="s">
        <v>502</v>
      </c>
      <c r="E443" s="691" t="s">
        <v>479</v>
      </c>
      <c r="F443" s="691"/>
      <c r="G443" s="691"/>
      <c r="H443" s="691"/>
      <c r="I443" s="695"/>
      <c r="J443" s="691"/>
      <c r="K443" s="719"/>
    </row>
    <row r="444" spans="1:11" ht="18.75">
      <c r="A444" s="691">
        <v>59</v>
      </c>
      <c r="B444" s="691" t="s">
        <v>298</v>
      </c>
      <c r="C444" s="705" t="s">
        <v>2064</v>
      </c>
      <c r="D444" s="706" t="s">
        <v>1068</v>
      </c>
      <c r="E444" s="691"/>
      <c r="F444" s="691" t="s">
        <v>479</v>
      </c>
      <c r="G444" s="691"/>
      <c r="H444" s="691"/>
      <c r="I444" s="695"/>
      <c r="J444" s="691"/>
      <c r="K444" s="719"/>
    </row>
    <row r="445" spans="1:11" ht="18.75">
      <c r="A445" s="691">
        <v>60</v>
      </c>
      <c r="B445" s="691" t="s">
        <v>298</v>
      </c>
      <c r="C445" s="705" t="s">
        <v>2068</v>
      </c>
      <c r="D445" s="706" t="s">
        <v>502</v>
      </c>
      <c r="E445" s="691"/>
      <c r="F445" s="691" t="s">
        <v>479</v>
      </c>
      <c r="G445" s="691"/>
      <c r="H445" s="691"/>
      <c r="I445" s="695"/>
      <c r="J445" s="691"/>
      <c r="K445" s="719"/>
    </row>
    <row r="446" spans="1:11" ht="18.75">
      <c r="A446" s="691">
        <v>61</v>
      </c>
      <c r="B446" s="691" t="s">
        <v>298</v>
      </c>
      <c r="C446" s="705" t="s">
        <v>2071</v>
      </c>
      <c r="D446" s="706" t="s">
        <v>502</v>
      </c>
      <c r="E446" s="691" t="s">
        <v>479</v>
      </c>
      <c r="F446" s="691"/>
      <c r="G446" s="691"/>
      <c r="H446" s="691"/>
      <c r="I446" s="695" t="s">
        <v>2092</v>
      </c>
      <c r="J446" s="691"/>
      <c r="K446" s="719"/>
    </row>
  </sheetData>
  <sheetProtection/>
  <mergeCells count="19">
    <mergeCell ref="A385:B385"/>
    <mergeCell ref="A340:N340"/>
    <mergeCell ref="A352:K352"/>
    <mergeCell ref="E5:E6"/>
    <mergeCell ref="F5:F6"/>
    <mergeCell ref="A7:J7"/>
    <mergeCell ref="A144:J144"/>
    <mergeCell ref="A256:K256"/>
    <mergeCell ref="A289:J289"/>
    <mergeCell ref="G5:G6"/>
    <mergeCell ref="H5:H6"/>
    <mergeCell ref="A1:J1"/>
    <mergeCell ref="A2:J2"/>
    <mergeCell ref="A3:A6"/>
    <mergeCell ref="B3:B6"/>
    <mergeCell ref="C3:C6"/>
    <mergeCell ref="D3:D6"/>
    <mergeCell ref="E3:F4"/>
    <mergeCell ref="G3:H4"/>
  </mergeCells>
  <printOptions/>
  <pageMargins left="0.3937007874015748" right="0.1968503937007874" top="0.5905511811023623" bottom="0.1968503937007874" header="0.1968503937007874" footer="0.31496062992125984"/>
  <pageSetup firstPageNumber="37" useFirstPageNumber="1" horizontalDpi="300" verticalDpi="300" orientation="landscape" paperSize="9" r:id="rId4"/>
  <headerFooter>
    <oddHeader>&amp;L&amp;"TH SarabunPSK,ธรรมดา"&amp;10สำนักงานการศึกษาเอกชนจังหวัดนราธิวาส&amp;R&amp;"TH SarabunPSK,ธรรมดา"&amp;12&amp;P</oddHeader>
    <oddFooter>&amp;R&amp;"TH SarabunPSK,ธรรมดา"&amp;10งานเทตโนโลยีสารสนเทศ กลุ่มแผนงานและยุทธศาสตร์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7"/>
  <sheetViews>
    <sheetView view="pageLayout" workbookViewId="0" topLeftCell="A1">
      <selection activeCell="A2" sqref="A2:W2"/>
    </sheetView>
  </sheetViews>
  <sheetFormatPr defaultColWidth="9.140625" defaultRowHeight="15"/>
  <cols>
    <col min="1" max="1" width="6.421875" style="3" customWidth="1"/>
    <col min="2" max="2" width="19.421875" style="3" customWidth="1"/>
    <col min="3" max="4" width="6.00390625" style="3" customWidth="1"/>
    <col min="5" max="5" width="5.57421875" style="3" customWidth="1"/>
    <col min="6" max="7" width="6.00390625" style="3" customWidth="1"/>
    <col min="8" max="8" width="8.00390625" style="3" customWidth="1"/>
    <col min="9" max="10" width="6.00390625" style="3" customWidth="1"/>
    <col min="11" max="11" width="7.57421875" style="3" customWidth="1"/>
    <col min="12" max="13" width="6.00390625" style="3" customWidth="1"/>
    <col min="14" max="14" width="7.7109375" style="3" customWidth="1"/>
    <col min="15" max="16" width="6.00390625" style="3" customWidth="1"/>
    <col min="17" max="17" width="7.7109375" style="3" customWidth="1"/>
    <col min="18" max="18" width="7.8515625" style="3" customWidth="1"/>
    <col min="19" max="19" width="6.00390625" style="3" customWidth="1"/>
    <col min="20" max="20" width="10.00390625" style="3" customWidth="1"/>
    <col min="21" max="22" width="7.8515625" style="3" customWidth="1"/>
    <col min="23" max="23" width="7.7109375" style="3" customWidth="1"/>
    <col min="24" max="16384" width="9.140625" style="3" customWidth="1"/>
  </cols>
  <sheetData>
    <row r="1" spans="1:23" ht="30.75">
      <c r="A1" s="508" t="s">
        <v>1833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</row>
    <row r="2" spans="1:23" ht="30.75">
      <c r="A2" s="508" t="s">
        <v>117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</row>
    <row r="3" ht="11.25" customHeight="1"/>
    <row r="4" spans="1:20" s="15" customFormat="1" ht="24">
      <c r="A4" s="611" t="s">
        <v>0</v>
      </c>
      <c r="B4" s="614" t="s">
        <v>1</v>
      </c>
      <c r="C4" s="608" t="s">
        <v>72</v>
      </c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617"/>
      <c r="S4" s="617"/>
      <c r="T4" s="608"/>
    </row>
    <row r="5" spans="1:20" s="15" customFormat="1" ht="24">
      <c r="A5" s="612"/>
      <c r="B5" s="615"/>
      <c r="C5" s="608" t="s">
        <v>73</v>
      </c>
      <c r="D5" s="608"/>
      <c r="E5" s="608"/>
      <c r="F5" s="608" t="s">
        <v>74</v>
      </c>
      <c r="G5" s="608"/>
      <c r="H5" s="608"/>
      <c r="I5" s="608" t="s">
        <v>75</v>
      </c>
      <c r="J5" s="608"/>
      <c r="K5" s="608"/>
      <c r="L5" s="608" t="s">
        <v>157</v>
      </c>
      <c r="M5" s="608"/>
      <c r="N5" s="608"/>
      <c r="O5" s="608" t="s">
        <v>77</v>
      </c>
      <c r="P5" s="608"/>
      <c r="Q5" s="609"/>
      <c r="R5" s="608" t="s">
        <v>44</v>
      </c>
      <c r="S5" s="608"/>
      <c r="T5" s="608"/>
    </row>
    <row r="6" spans="1:20" s="19" customFormat="1" ht="24">
      <c r="A6" s="613"/>
      <c r="B6" s="616"/>
      <c r="C6" s="47" t="s">
        <v>45</v>
      </c>
      <c r="D6" s="47" t="s">
        <v>46</v>
      </c>
      <c r="E6" s="45" t="s">
        <v>25</v>
      </c>
      <c r="F6" s="47" t="s">
        <v>45</v>
      </c>
      <c r="G6" s="47" t="s">
        <v>46</v>
      </c>
      <c r="H6" s="45" t="s">
        <v>25</v>
      </c>
      <c r="I6" s="47" t="s">
        <v>45</v>
      </c>
      <c r="J6" s="47" t="s">
        <v>46</v>
      </c>
      <c r="K6" s="45" t="s">
        <v>25</v>
      </c>
      <c r="L6" s="47" t="s">
        <v>45</v>
      </c>
      <c r="M6" s="47" t="s">
        <v>46</v>
      </c>
      <c r="N6" s="45" t="s">
        <v>25</v>
      </c>
      <c r="O6" s="47" t="s">
        <v>45</v>
      </c>
      <c r="P6" s="47" t="s">
        <v>46</v>
      </c>
      <c r="Q6" s="46" t="s">
        <v>25</v>
      </c>
      <c r="R6" s="45" t="s">
        <v>45</v>
      </c>
      <c r="S6" s="45" t="s">
        <v>46</v>
      </c>
      <c r="T6" s="48" t="s">
        <v>25</v>
      </c>
    </row>
    <row r="7" spans="1:20" ht="24">
      <c r="A7" s="30" t="s">
        <v>87</v>
      </c>
      <c r="B7" s="31" t="s">
        <v>88</v>
      </c>
      <c r="C7" s="20" t="s">
        <v>136</v>
      </c>
      <c r="D7" s="20" t="s">
        <v>136</v>
      </c>
      <c r="E7" s="20" t="s">
        <v>136</v>
      </c>
      <c r="F7" s="20" t="s">
        <v>136</v>
      </c>
      <c r="G7" s="20" t="s">
        <v>136</v>
      </c>
      <c r="H7" s="20" t="s">
        <v>136</v>
      </c>
      <c r="I7" s="20" t="s">
        <v>136</v>
      </c>
      <c r="J7" s="40">
        <v>4</v>
      </c>
      <c r="K7" s="40">
        <v>4</v>
      </c>
      <c r="L7" s="40">
        <v>4</v>
      </c>
      <c r="M7" s="40">
        <v>19</v>
      </c>
      <c r="N7" s="40">
        <v>23</v>
      </c>
      <c r="O7" s="40"/>
      <c r="P7" s="40">
        <v>3</v>
      </c>
      <c r="Q7" s="40">
        <v>3</v>
      </c>
      <c r="R7" s="40">
        <v>4</v>
      </c>
      <c r="S7" s="40">
        <v>26</v>
      </c>
      <c r="T7" s="40">
        <v>30</v>
      </c>
    </row>
    <row r="8" spans="1:20" ht="24">
      <c r="A8" s="30" t="s">
        <v>94</v>
      </c>
      <c r="B8" s="31" t="s">
        <v>95</v>
      </c>
      <c r="C8" s="20" t="s">
        <v>136</v>
      </c>
      <c r="D8" s="20" t="s">
        <v>136</v>
      </c>
      <c r="E8" s="20" t="s">
        <v>136</v>
      </c>
      <c r="F8" s="42">
        <v>1</v>
      </c>
      <c r="G8" s="42">
        <v>4</v>
      </c>
      <c r="H8" s="42">
        <v>5</v>
      </c>
      <c r="I8" s="42" t="s">
        <v>114</v>
      </c>
      <c r="J8" s="42">
        <v>11</v>
      </c>
      <c r="K8" s="42">
        <v>11</v>
      </c>
      <c r="L8" s="42">
        <v>10</v>
      </c>
      <c r="M8" s="42">
        <v>50</v>
      </c>
      <c r="N8" s="42">
        <v>60</v>
      </c>
      <c r="O8" s="42">
        <v>6</v>
      </c>
      <c r="P8" s="42">
        <v>23</v>
      </c>
      <c r="Q8" s="42">
        <v>29</v>
      </c>
      <c r="R8" s="42">
        <v>17</v>
      </c>
      <c r="S8" s="42">
        <v>88</v>
      </c>
      <c r="T8" s="42">
        <v>105</v>
      </c>
    </row>
    <row r="9" spans="1:20" ht="24">
      <c r="A9" s="30" t="s">
        <v>98</v>
      </c>
      <c r="B9" s="31" t="s">
        <v>99</v>
      </c>
      <c r="C9" s="20" t="s">
        <v>136</v>
      </c>
      <c r="D9" s="20" t="s">
        <v>136</v>
      </c>
      <c r="E9" s="20" t="s">
        <v>136</v>
      </c>
      <c r="F9" s="20" t="s">
        <v>136</v>
      </c>
      <c r="G9" s="20" t="s">
        <v>136</v>
      </c>
      <c r="H9" s="20" t="s">
        <v>136</v>
      </c>
      <c r="I9" s="20" t="s">
        <v>136</v>
      </c>
      <c r="J9" s="20" t="s">
        <v>136</v>
      </c>
      <c r="K9" s="20" t="s">
        <v>136</v>
      </c>
      <c r="L9" s="40">
        <v>5</v>
      </c>
      <c r="M9" s="40">
        <v>13</v>
      </c>
      <c r="N9" s="40">
        <v>18</v>
      </c>
      <c r="O9" s="40">
        <v>6</v>
      </c>
      <c r="P9" s="40">
        <v>8</v>
      </c>
      <c r="Q9" s="40">
        <v>14</v>
      </c>
      <c r="R9" s="40">
        <v>11</v>
      </c>
      <c r="S9" s="40">
        <v>21</v>
      </c>
      <c r="T9" s="40">
        <v>32</v>
      </c>
    </row>
    <row r="10" spans="1:20" ht="24">
      <c r="A10" s="30" t="s">
        <v>104</v>
      </c>
      <c r="B10" s="31" t="s">
        <v>105</v>
      </c>
      <c r="C10" s="20" t="s">
        <v>136</v>
      </c>
      <c r="D10" s="20" t="s">
        <v>136</v>
      </c>
      <c r="E10" s="20" t="s">
        <v>136</v>
      </c>
      <c r="F10" s="20" t="s">
        <v>136</v>
      </c>
      <c r="G10" s="20" t="s">
        <v>136</v>
      </c>
      <c r="H10" s="20" t="s">
        <v>136</v>
      </c>
      <c r="I10" s="20" t="s">
        <v>136</v>
      </c>
      <c r="J10" s="20" t="s">
        <v>136</v>
      </c>
      <c r="K10" s="20" t="s">
        <v>136</v>
      </c>
      <c r="L10" s="40">
        <v>10</v>
      </c>
      <c r="M10" s="40">
        <v>66</v>
      </c>
      <c r="N10" s="40">
        <v>76</v>
      </c>
      <c r="O10" s="40">
        <v>2</v>
      </c>
      <c r="P10" s="40">
        <v>4</v>
      </c>
      <c r="Q10" s="40">
        <v>6</v>
      </c>
      <c r="R10" s="40">
        <v>12</v>
      </c>
      <c r="S10" s="40">
        <v>70</v>
      </c>
      <c r="T10" s="40">
        <v>82</v>
      </c>
    </row>
    <row r="11" spans="1:20" ht="24">
      <c r="A11" s="30" t="s">
        <v>111</v>
      </c>
      <c r="B11" s="32" t="s">
        <v>112</v>
      </c>
      <c r="C11" s="20" t="s">
        <v>136</v>
      </c>
      <c r="D11" s="20" t="s">
        <v>136</v>
      </c>
      <c r="E11" s="20" t="s">
        <v>136</v>
      </c>
      <c r="F11" s="44">
        <v>1</v>
      </c>
      <c r="G11" s="44">
        <v>2</v>
      </c>
      <c r="H11" s="44">
        <f>SUM(F11:G11)</f>
        <v>3</v>
      </c>
      <c r="I11" s="44">
        <v>1</v>
      </c>
      <c r="J11" s="44">
        <v>1</v>
      </c>
      <c r="K11" s="44">
        <f>SUM(I11:J11)</f>
        <v>2</v>
      </c>
      <c r="L11" s="44">
        <v>1</v>
      </c>
      <c r="M11" s="44">
        <v>17</v>
      </c>
      <c r="N11" s="44">
        <f>SUM(L11:M11)</f>
        <v>18</v>
      </c>
      <c r="O11" s="44"/>
      <c r="P11" s="44">
        <v>10</v>
      </c>
      <c r="Q11" s="44">
        <f>SUM(P11)</f>
        <v>10</v>
      </c>
      <c r="R11" s="44">
        <f>F11+I11+L11+O11</f>
        <v>3</v>
      </c>
      <c r="S11" s="44">
        <f>G11+J11+M11+P11</f>
        <v>30</v>
      </c>
      <c r="T11" s="44">
        <f>R11+S11</f>
        <v>33</v>
      </c>
    </row>
    <row r="12" spans="1:20" ht="24">
      <c r="A12" s="30" t="s">
        <v>219</v>
      </c>
      <c r="B12" s="59" t="s">
        <v>220</v>
      </c>
      <c r="C12" s="20" t="s">
        <v>136</v>
      </c>
      <c r="D12" s="42">
        <v>1</v>
      </c>
      <c r="E12" s="42">
        <v>1</v>
      </c>
      <c r="F12" s="42"/>
      <c r="G12" s="42">
        <v>1</v>
      </c>
      <c r="H12" s="42">
        <v>1</v>
      </c>
      <c r="I12" s="42"/>
      <c r="J12" s="42">
        <v>3</v>
      </c>
      <c r="K12" s="42">
        <v>3</v>
      </c>
      <c r="L12" s="42"/>
      <c r="M12" s="42">
        <v>11</v>
      </c>
      <c r="N12" s="42">
        <v>11</v>
      </c>
      <c r="O12" s="20" t="s">
        <v>136</v>
      </c>
      <c r="P12" s="20" t="s">
        <v>136</v>
      </c>
      <c r="Q12" s="40" t="s">
        <v>136</v>
      </c>
      <c r="R12" s="40" t="s">
        <v>136</v>
      </c>
      <c r="S12" s="42">
        <v>16</v>
      </c>
      <c r="T12" s="42">
        <v>16</v>
      </c>
    </row>
    <row r="13" spans="1:20" ht="24">
      <c r="A13" s="30" t="s">
        <v>225</v>
      </c>
      <c r="B13" s="59" t="s">
        <v>226</v>
      </c>
      <c r="C13" s="20" t="s">
        <v>136</v>
      </c>
      <c r="D13" s="20" t="s">
        <v>136</v>
      </c>
      <c r="E13" s="20" t="s">
        <v>136</v>
      </c>
      <c r="F13" s="42">
        <v>2</v>
      </c>
      <c r="G13" s="42"/>
      <c r="H13" s="42">
        <v>2</v>
      </c>
      <c r="I13" s="42">
        <v>6</v>
      </c>
      <c r="J13" s="42">
        <v>13</v>
      </c>
      <c r="K13" s="42">
        <v>19</v>
      </c>
      <c r="L13" s="42">
        <v>9</v>
      </c>
      <c r="M13" s="42">
        <v>40</v>
      </c>
      <c r="N13" s="42">
        <v>49</v>
      </c>
      <c r="O13" s="42">
        <v>2</v>
      </c>
      <c r="P13" s="42">
        <v>4</v>
      </c>
      <c r="Q13" s="42">
        <v>6</v>
      </c>
      <c r="R13" s="42">
        <v>19</v>
      </c>
      <c r="S13" s="42">
        <v>57</v>
      </c>
      <c r="T13" s="42">
        <v>76</v>
      </c>
    </row>
    <row r="14" spans="1:20" ht="24">
      <c r="A14" s="30" t="s">
        <v>428</v>
      </c>
      <c r="B14" s="43" t="s">
        <v>238</v>
      </c>
      <c r="C14" s="20" t="s">
        <v>136</v>
      </c>
      <c r="D14" s="20" t="s">
        <v>136</v>
      </c>
      <c r="E14" s="20" t="s">
        <v>136</v>
      </c>
      <c r="F14" s="20" t="s">
        <v>136</v>
      </c>
      <c r="G14" s="20" t="s">
        <v>136</v>
      </c>
      <c r="H14" s="20" t="s">
        <v>136</v>
      </c>
      <c r="I14" s="20" t="s">
        <v>136</v>
      </c>
      <c r="J14" s="20" t="s">
        <v>136</v>
      </c>
      <c r="K14" s="20" t="s">
        <v>136</v>
      </c>
      <c r="L14" s="20" t="s">
        <v>136</v>
      </c>
      <c r="M14" s="40">
        <v>7</v>
      </c>
      <c r="N14" s="20" t="s">
        <v>136</v>
      </c>
      <c r="O14" s="20" t="s">
        <v>136</v>
      </c>
      <c r="P14" s="40">
        <v>2</v>
      </c>
      <c r="Q14" s="20" t="s">
        <v>136</v>
      </c>
      <c r="R14" s="20" t="s">
        <v>136</v>
      </c>
      <c r="S14" s="40" t="s">
        <v>136</v>
      </c>
      <c r="T14" s="40" t="s">
        <v>136</v>
      </c>
    </row>
    <row r="15" spans="1:20" ht="24">
      <c r="A15" s="30" t="s">
        <v>429</v>
      </c>
      <c r="B15" s="69" t="s">
        <v>246</v>
      </c>
      <c r="C15" s="20" t="s">
        <v>136</v>
      </c>
      <c r="D15" s="20" t="s">
        <v>136</v>
      </c>
      <c r="E15" s="20" t="s">
        <v>136</v>
      </c>
      <c r="F15" s="20" t="s">
        <v>136</v>
      </c>
      <c r="G15" s="20" t="s">
        <v>136</v>
      </c>
      <c r="H15" s="20" t="s">
        <v>136</v>
      </c>
      <c r="I15" s="20" t="s">
        <v>136</v>
      </c>
      <c r="J15" s="20">
        <v>15</v>
      </c>
      <c r="K15" s="20">
        <v>15</v>
      </c>
      <c r="L15" s="20">
        <v>7</v>
      </c>
      <c r="M15" s="20">
        <v>41</v>
      </c>
      <c r="N15" s="20">
        <v>48</v>
      </c>
      <c r="O15" s="20">
        <v>3</v>
      </c>
      <c r="P15" s="20">
        <v>24</v>
      </c>
      <c r="Q15" s="20">
        <v>27</v>
      </c>
      <c r="R15" s="20">
        <v>10</v>
      </c>
      <c r="S15" s="20">
        <v>78</v>
      </c>
      <c r="T15" s="20">
        <v>90</v>
      </c>
    </row>
    <row r="16" spans="1:20" ht="24">
      <c r="A16" s="30" t="s">
        <v>430</v>
      </c>
      <c r="B16" s="66" t="s">
        <v>253</v>
      </c>
      <c r="C16" s="20" t="s">
        <v>136</v>
      </c>
      <c r="D16" s="20" t="s">
        <v>136</v>
      </c>
      <c r="E16" s="20" t="s">
        <v>136</v>
      </c>
      <c r="F16" s="20" t="s">
        <v>136</v>
      </c>
      <c r="G16" s="20" t="s">
        <v>136</v>
      </c>
      <c r="H16" s="20" t="s">
        <v>136</v>
      </c>
      <c r="I16" s="20" t="s">
        <v>136</v>
      </c>
      <c r="J16" s="40">
        <v>5</v>
      </c>
      <c r="K16" s="40">
        <v>5</v>
      </c>
      <c r="L16" s="40">
        <v>7</v>
      </c>
      <c r="M16" s="40">
        <v>33</v>
      </c>
      <c r="N16" s="40">
        <v>40</v>
      </c>
      <c r="O16" s="40">
        <v>1</v>
      </c>
      <c r="P16" s="40">
        <v>6</v>
      </c>
      <c r="Q16" s="40">
        <v>7</v>
      </c>
      <c r="R16" s="40">
        <v>8</v>
      </c>
      <c r="S16" s="40">
        <v>44</v>
      </c>
      <c r="T16" s="40">
        <v>52</v>
      </c>
    </row>
    <row r="17" spans="1:20" ht="24">
      <c r="A17" s="30" t="s">
        <v>431</v>
      </c>
      <c r="B17" s="138" t="s">
        <v>258</v>
      </c>
      <c r="C17" s="20" t="s">
        <v>136</v>
      </c>
      <c r="D17" s="40" t="s">
        <v>136</v>
      </c>
      <c r="E17" s="40" t="s">
        <v>136</v>
      </c>
      <c r="F17" s="40">
        <v>1</v>
      </c>
      <c r="G17" s="40">
        <v>1</v>
      </c>
      <c r="H17" s="40">
        <v>2</v>
      </c>
      <c r="I17" s="40" t="s">
        <v>136</v>
      </c>
      <c r="J17" s="40">
        <v>1</v>
      </c>
      <c r="K17" s="40">
        <v>1</v>
      </c>
      <c r="L17" s="40" t="s">
        <v>136</v>
      </c>
      <c r="M17" s="40">
        <v>13</v>
      </c>
      <c r="N17" s="40">
        <v>13</v>
      </c>
      <c r="O17" s="40" t="s">
        <v>136</v>
      </c>
      <c r="P17" s="40">
        <v>1</v>
      </c>
      <c r="Q17" s="40">
        <v>1</v>
      </c>
      <c r="R17" s="40">
        <v>1</v>
      </c>
      <c r="S17" s="40">
        <v>16</v>
      </c>
      <c r="T17" s="40">
        <v>17</v>
      </c>
    </row>
    <row r="18" spans="1:20" ht="24">
      <c r="A18" s="30" t="s">
        <v>432</v>
      </c>
      <c r="B18" s="138" t="s">
        <v>263</v>
      </c>
      <c r="C18" s="20" t="s">
        <v>136</v>
      </c>
      <c r="D18" s="40" t="s">
        <v>136</v>
      </c>
      <c r="E18" s="40" t="s">
        <v>136</v>
      </c>
      <c r="F18" s="40" t="s">
        <v>136</v>
      </c>
      <c r="G18" s="40">
        <v>1</v>
      </c>
      <c r="H18" s="40">
        <v>1</v>
      </c>
      <c r="I18" s="40" t="s">
        <v>136</v>
      </c>
      <c r="J18" s="40" t="s">
        <v>136</v>
      </c>
      <c r="K18" s="40" t="s">
        <v>136</v>
      </c>
      <c r="L18" s="40">
        <v>1</v>
      </c>
      <c r="M18" s="40">
        <v>8</v>
      </c>
      <c r="N18" s="40">
        <v>9</v>
      </c>
      <c r="O18" s="40" t="s">
        <v>136</v>
      </c>
      <c r="P18" s="40">
        <v>4</v>
      </c>
      <c r="Q18" s="40">
        <v>4</v>
      </c>
      <c r="R18" s="40">
        <v>1</v>
      </c>
      <c r="S18" s="40">
        <v>13</v>
      </c>
      <c r="T18" s="40">
        <v>14</v>
      </c>
    </row>
    <row r="19" spans="1:20" ht="24">
      <c r="A19" s="30" t="s">
        <v>433</v>
      </c>
      <c r="B19" s="66" t="s">
        <v>267</v>
      </c>
      <c r="C19" s="20" t="s">
        <v>136</v>
      </c>
      <c r="D19" s="40" t="s">
        <v>136</v>
      </c>
      <c r="E19" s="40" t="s">
        <v>136</v>
      </c>
      <c r="F19" s="40" t="s">
        <v>136</v>
      </c>
      <c r="G19" s="40" t="s">
        <v>136</v>
      </c>
      <c r="H19" s="40" t="s">
        <v>136</v>
      </c>
      <c r="I19" s="40">
        <v>2</v>
      </c>
      <c r="J19" s="40">
        <v>7</v>
      </c>
      <c r="K19" s="40">
        <v>9</v>
      </c>
      <c r="L19" s="40">
        <v>1</v>
      </c>
      <c r="M19" s="40">
        <v>10</v>
      </c>
      <c r="N19" s="40">
        <v>11</v>
      </c>
      <c r="O19" s="40">
        <v>2</v>
      </c>
      <c r="P19" s="40">
        <v>3</v>
      </c>
      <c r="Q19" s="40">
        <v>5</v>
      </c>
      <c r="R19" s="40">
        <v>5</v>
      </c>
      <c r="S19" s="40">
        <v>20</v>
      </c>
      <c r="T19" s="40">
        <v>25</v>
      </c>
    </row>
    <row r="20" spans="1:20" ht="24">
      <c r="A20" s="30" t="s">
        <v>434</v>
      </c>
      <c r="B20" s="138" t="s">
        <v>272</v>
      </c>
      <c r="C20" s="20" t="s">
        <v>136</v>
      </c>
      <c r="D20" s="20" t="s">
        <v>136</v>
      </c>
      <c r="E20" s="20" t="s">
        <v>136</v>
      </c>
      <c r="F20" s="20" t="s">
        <v>136</v>
      </c>
      <c r="G20" s="20" t="s">
        <v>136</v>
      </c>
      <c r="H20" s="20" t="s">
        <v>136</v>
      </c>
      <c r="I20" s="20" t="s">
        <v>136</v>
      </c>
      <c r="J20" s="40" t="s">
        <v>136</v>
      </c>
      <c r="K20" s="40" t="s">
        <v>136</v>
      </c>
      <c r="L20" s="40">
        <v>3</v>
      </c>
      <c r="M20" s="40">
        <v>7</v>
      </c>
      <c r="N20" s="40">
        <v>10</v>
      </c>
      <c r="O20" s="20" t="s">
        <v>136</v>
      </c>
      <c r="P20" s="40" t="s">
        <v>136</v>
      </c>
      <c r="Q20" s="40" t="s">
        <v>136</v>
      </c>
      <c r="R20" s="40">
        <v>3</v>
      </c>
      <c r="S20" s="40">
        <v>7</v>
      </c>
      <c r="T20" s="40">
        <v>10</v>
      </c>
    </row>
    <row r="21" spans="1:20" ht="24">
      <c r="A21" s="30" t="s">
        <v>435</v>
      </c>
      <c r="B21" s="75" t="s">
        <v>298</v>
      </c>
      <c r="C21" s="20" t="s">
        <v>136</v>
      </c>
      <c r="D21" s="20" t="s">
        <v>136</v>
      </c>
      <c r="E21" s="20" t="s">
        <v>136</v>
      </c>
      <c r="F21" s="40">
        <v>1</v>
      </c>
      <c r="G21" s="40"/>
      <c r="H21" s="40">
        <v>1</v>
      </c>
      <c r="I21" s="20" t="s">
        <v>136</v>
      </c>
      <c r="J21" s="40" t="s">
        <v>136</v>
      </c>
      <c r="K21" s="40" t="s">
        <v>136</v>
      </c>
      <c r="L21" s="40">
        <v>4</v>
      </c>
      <c r="M21" s="40">
        <v>17</v>
      </c>
      <c r="N21" s="40">
        <v>21</v>
      </c>
      <c r="O21" s="40"/>
      <c r="P21" s="40">
        <v>2</v>
      </c>
      <c r="Q21" s="40">
        <v>2</v>
      </c>
      <c r="R21" s="40">
        <v>5</v>
      </c>
      <c r="S21" s="40">
        <v>18</v>
      </c>
      <c r="T21" s="40">
        <v>23</v>
      </c>
    </row>
    <row r="22" spans="1:20" ht="24">
      <c r="A22" s="30" t="s">
        <v>436</v>
      </c>
      <c r="B22" s="66" t="s">
        <v>303</v>
      </c>
      <c r="C22" s="20" t="s">
        <v>136</v>
      </c>
      <c r="D22" s="20" t="s">
        <v>136</v>
      </c>
      <c r="E22" s="20" t="s">
        <v>136</v>
      </c>
      <c r="F22" s="20" t="s">
        <v>136</v>
      </c>
      <c r="G22" s="20" t="s">
        <v>136</v>
      </c>
      <c r="H22" s="20" t="s">
        <v>136</v>
      </c>
      <c r="I22" s="40">
        <v>1</v>
      </c>
      <c r="J22" s="40">
        <v>3</v>
      </c>
      <c r="K22" s="40">
        <v>4</v>
      </c>
      <c r="L22" s="40">
        <v>1</v>
      </c>
      <c r="M22" s="40">
        <v>1</v>
      </c>
      <c r="N22" s="40">
        <v>2</v>
      </c>
      <c r="O22" s="40" t="s">
        <v>136</v>
      </c>
      <c r="P22" s="40" t="s">
        <v>136</v>
      </c>
      <c r="Q22" s="40" t="s">
        <v>136</v>
      </c>
      <c r="R22" s="40">
        <v>2</v>
      </c>
      <c r="S22" s="40">
        <v>4</v>
      </c>
      <c r="T22" s="40">
        <v>6</v>
      </c>
    </row>
    <row r="23" spans="1:20" ht="24">
      <c r="A23" s="30" t="s">
        <v>437</v>
      </c>
      <c r="B23" s="81" t="s">
        <v>312</v>
      </c>
      <c r="C23" s="20" t="s">
        <v>136</v>
      </c>
      <c r="D23" s="47" t="s">
        <v>136</v>
      </c>
      <c r="E23" s="47" t="s">
        <v>136</v>
      </c>
      <c r="F23" s="47" t="s">
        <v>136</v>
      </c>
      <c r="G23" s="47">
        <v>5</v>
      </c>
      <c r="H23" s="47">
        <v>5</v>
      </c>
      <c r="I23" s="47" t="s">
        <v>136</v>
      </c>
      <c r="J23" s="47">
        <v>1</v>
      </c>
      <c r="K23" s="47">
        <v>1</v>
      </c>
      <c r="L23" s="47">
        <v>9</v>
      </c>
      <c r="M23" s="47">
        <v>15</v>
      </c>
      <c r="N23" s="47">
        <v>24</v>
      </c>
      <c r="O23" s="47">
        <v>1</v>
      </c>
      <c r="P23" s="47">
        <v>2</v>
      </c>
      <c r="Q23" s="47">
        <v>3</v>
      </c>
      <c r="R23" s="47">
        <v>10</v>
      </c>
      <c r="S23" s="47">
        <f>G23+J23+M23+P23</f>
        <v>23</v>
      </c>
      <c r="T23" s="47">
        <v>33</v>
      </c>
    </row>
    <row r="24" spans="1:20" ht="24">
      <c r="A24" s="30" t="s">
        <v>438</v>
      </c>
      <c r="B24" s="31" t="s">
        <v>319</v>
      </c>
      <c r="C24" s="20" t="s">
        <v>136</v>
      </c>
      <c r="D24" s="79" t="s">
        <v>136</v>
      </c>
      <c r="E24" s="79" t="s">
        <v>136</v>
      </c>
      <c r="F24" s="79" t="s">
        <v>136</v>
      </c>
      <c r="G24" s="47">
        <v>2</v>
      </c>
      <c r="H24" s="47">
        <v>2</v>
      </c>
      <c r="I24" s="79" t="s">
        <v>136</v>
      </c>
      <c r="J24" s="79" t="s">
        <v>136</v>
      </c>
      <c r="K24" s="79" t="s">
        <v>136</v>
      </c>
      <c r="L24" s="47">
        <v>1</v>
      </c>
      <c r="M24" s="47">
        <v>9</v>
      </c>
      <c r="N24" s="47">
        <v>10</v>
      </c>
      <c r="O24" s="79" t="s">
        <v>136</v>
      </c>
      <c r="P24" s="47">
        <v>8</v>
      </c>
      <c r="Q24" s="47">
        <v>8</v>
      </c>
      <c r="R24" s="47">
        <v>1</v>
      </c>
      <c r="S24" s="47">
        <v>19</v>
      </c>
      <c r="T24" s="47">
        <v>20</v>
      </c>
    </row>
    <row r="25" spans="1:20" ht="24">
      <c r="A25" s="30" t="s">
        <v>439</v>
      </c>
      <c r="B25" s="32" t="s">
        <v>323</v>
      </c>
      <c r="C25" s="20" t="s">
        <v>136</v>
      </c>
      <c r="D25" s="47" t="s">
        <v>136</v>
      </c>
      <c r="E25" s="47" t="s">
        <v>136</v>
      </c>
      <c r="F25" s="47" t="s">
        <v>136</v>
      </c>
      <c r="G25" s="47">
        <v>1</v>
      </c>
      <c r="H25" s="47">
        <v>1</v>
      </c>
      <c r="I25" s="47" t="s">
        <v>136</v>
      </c>
      <c r="J25" s="47">
        <v>2</v>
      </c>
      <c r="K25" s="47">
        <v>2</v>
      </c>
      <c r="L25" s="47">
        <v>11</v>
      </c>
      <c r="M25" s="47">
        <v>29</v>
      </c>
      <c r="N25" s="47">
        <f>SUM(L25:M25)</f>
        <v>40</v>
      </c>
      <c r="O25" s="47">
        <v>1</v>
      </c>
      <c r="P25" s="47">
        <v>11</v>
      </c>
      <c r="Q25" s="47">
        <v>12</v>
      </c>
      <c r="R25" s="47">
        <v>12</v>
      </c>
      <c r="S25" s="47">
        <v>43</v>
      </c>
      <c r="T25" s="47">
        <f>SUM(R25:S25)</f>
        <v>55</v>
      </c>
    </row>
    <row r="26" spans="1:20" ht="24">
      <c r="A26" s="30" t="s">
        <v>440</v>
      </c>
      <c r="B26" s="31" t="s">
        <v>328</v>
      </c>
      <c r="C26" s="79" t="s">
        <v>136</v>
      </c>
      <c r="D26" s="79" t="s">
        <v>136</v>
      </c>
      <c r="E26" s="79" t="s">
        <v>136</v>
      </c>
      <c r="F26" s="47">
        <v>1</v>
      </c>
      <c r="G26" s="47">
        <v>2</v>
      </c>
      <c r="H26" s="47">
        <v>3</v>
      </c>
      <c r="I26" s="79" t="s">
        <v>136</v>
      </c>
      <c r="J26" s="47">
        <v>1</v>
      </c>
      <c r="K26" s="79">
        <v>1</v>
      </c>
      <c r="L26" s="47">
        <v>3</v>
      </c>
      <c r="M26" s="47">
        <v>29</v>
      </c>
      <c r="N26" s="47">
        <v>32</v>
      </c>
      <c r="O26" s="47">
        <v>1</v>
      </c>
      <c r="P26" s="47">
        <v>3</v>
      </c>
      <c r="Q26" s="47">
        <v>4</v>
      </c>
      <c r="R26" s="47">
        <v>5</v>
      </c>
      <c r="S26" s="47">
        <v>35</v>
      </c>
      <c r="T26" s="47">
        <v>40</v>
      </c>
    </row>
    <row r="27" spans="1:20" ht="24">
      <c r="A27" s="30" t="s">
        <v>441</v>
      </c>
      <c r="B27" s="32" t="s">
        <v>333</v>
      </c>
      <c r="C27" s="79" t="s">
        <v>136</v>
      </c>
      <c r="D27" s="79" t="s">
        <v>136</v>
      </c>
      <c r="E27" s="79" t="s">
        <v>136</v>
      </c>
      <c r="F27" s="79" t="s">
        <v>136</v>
      </c>
      <c r="G27" s="79" t="s">
        <v>136</v>
      </c>
      <c r="H27" s="79" t="s">
        <v>136</v>
      </c>
      <c r="I27" s="79" t="s">
        <v>136</v>
      </c>
      <c r="J27" s="79" t="s">
        <v>136</v>
      </c>
      <c r="K27" s="79" t="s">
        <v>136</v>
      </c>
      <c r="L27" s="47">
        <v>1</v>
      </c>
      <c r="M27" s="47">
        <v>7</v>
      </c>
      <c r="N27" s="47">
        <v>8</v>
      </c>
      <c r="O27" s="79" t="s">
        <v>136</v>
      </c>
      <c r="P27" s="47">
        <v>2</v>
      </c>
      <c r="Q27" s="47">
        <v>2</v>
      </c>
      <c r="R27" s="47">
        <v>1</v>
      </c>
      <c r="S27" s="47">
        <v>9</v>
      </c>
      <c r="T27" s="47">
        <v>10</v>
      </c>
    </row>
    <row r="28" spans="1:20" ht="24">
      <c r="A28" s="30" t="s">
        <v>442</v>
      </c>
      <c r="B28" s="32" t="s">
        <v>336</v>
      </c>
      <c r="C28" s="79" t="s">
        <v>136</v>
      </c>
      <c r="D28" s="47" t="s">
        <v>114</v>
      </c>
      <c r="E28" s="47" t="s">
        <v>114</v>
      </c>
      <c r="F28" s="47" t="s">
        <v>114</v>
      </c>
      <c r="G28" s="47" t="s">
        <v>114</v>
      </c>
      <c r="H28" s="47" t="s">
        <v>114</v>
      </c>
      <c r="I28" s="47" t="s">
        <v>114</v>
      </c>
      <c r="J28" s="47" t="s">
        <v>114</v>
      </c>
      <c r="K28" s="47" t="s">
        <v>114</v>
      </c>
      <c r="L28" s="47">
        <v>1</v>
      </c>
      <c r="M28" s="47">
        <v>20</v>
      </c>
      <c r="N28" s="47">
        <v>21</v>
      </c>
      <c r="O28" s="47" t="s">
        <v>114</v>
      </c>
      <c r="P28" s="47" t="s">
        <v>114</v>
      </c>
      <c r="Q28" s="47" t="s">
        <v>114</v>
      </c>
      <c r="R28" s="47">
        <v>1</v>
      </c>
      <c r="S28" s="47">
        <v>20</v>
      </c>
      <c r="T28" s="47">
        <v>21</v>
      </c>
    </row>
    <row r="29" spans="1:20" ht="24">
      <c r="A29" s="30" t="s">
        <v>443</v>
      </c>
      <c r="B29" s="58" t="s">
        <v>402</v>
      </c>
      <c r="C29" s="79" t="s">
        <v>136</v>
      </c>
      <c r="D29" s="40"/>
      <c r="E29" s="40"/>
      <c r="F29" s="40">
        <v>0</v>
      </c>
      <c r="G29" s="40">
        <v>1</v>
      </c>
      <c r="H29" s="40">
        <v>1</v>
      </c>
      <c r="I29" s="40">
        <v>0</v>
      </c>
      <c r="J29" s="40">
        <v>1</v>
      </c>
      <c r="K29" s="40">
        <v>1</v>
      </c>
      <c r="L29" s="40">
        <v>5</v>
      </c>
      <c r="M29" s="40">
        <v>23</v>
      </c>
      <c r="N29" s="40">
        <v>28</v>
      </c>
      <c r="O29" s="40">
        <v>0</v>
      </c>
      <c r="P29" s="40">
        <v>3</v>
      </c>
      <c r="Q29" s="40">
        <v>3</v>
      </c>
      <c r="R29" s="40">
        <v>5</v>
      </c>
      <c r="S29" s="40">
        <v>28</v>
      </c>
      <c r="T29" s="40">
        <v>33</v>
      </c>
    </row>
    <row r="30" spans="1:20" ht="24">
      <c r="A30" s="30" t="s">
        <v>444</v>
      </c>
      <c r="B30" s="86" t="s">
        <v>412</v>
      </c>
      <c r="C30" s="146" t="s">
        <v>136</v>
      </c>
      <c r="D30" s="146" t="s">
        <v>136</v>
      </c>
      <c r="E30" s="146" t="s">
        <v>136</v>
      </c>
      <c r="F30" s="146" t="s">
        <v>136</v>
      </c>
      <c r="G30" s="146" t="s">
        <v>136</v>
      </c>
      <c r="H30" s="146" t="s">
        <v>136</v>
      </c>
      <c r="I30" s="146" t="s">
        <v>136</v>
      </c>
      <c r="J30" s="146" t="s">
        <v>136</v>
      </c>
      <c r="K30" s="146" t="s">
        <v>136</v>
      </c>
      <c r="L30" s="146">
        <v>4</v>
      </c>
      <c r="M30" s="146">
        <v>16</v>
      </c>
      <c r="N30" s="146">
        <v>20</v>
      </c>
      <c r="O30" s="146" t="s">
        <v>136</v>
      </c>
      <c r="P30" s="146">
        <v>14</v>
      </c>
      <c r="Q30" s="146">
        <v>14</v>
      </c>
      <c r="R30" s="146">
        <v>4</v>
      </c>
      <c r="S30" s="146">
        <v>30</v>
      </c>
      <c r="T30" s="146">
        <v>34</v>
      </c>
    </row>
    <row r="31" spans="1:20" ht="24">
      <c r="A31" s="30" t="s">
        <v>445</v>
      </c>
      <c r="B31" s="88" t="s">
        <v>416</v>
      </c>
      <c r="C31" s="146" t="s">
        <v>136</v>
      </c>
      <c r="D31" s="146" t="s">
        <v>136</v>
      </c>
      <c r="E31" s="146" t="s">
        <v>136</v>
      </c>
      <c r="F31" s="146" t="s">
        <v>136</v>
      </c>
      <c r="G31" s="146" t="s">
        <v>136</v>
      </c>
      <c r="H31" s="146" t="s">
        <v>136</v>
      </c>
      <c r="I31" s="146" t="s">
        <v>136</v>
      </c>
      <c r="J31" s="146" t="s">
        <v>136</v>
      </c>
      <c r="K31" s="146" t="s">
        <v>136</v>
      </c>
      <c r="L31" s="146" t="s">
        <v>136</v>
      </c>
      <c r="M31" s="146">
        <v>7</v>
      </c>
      <c r="N31" s="146">
        <v>7</v>
      </c>
      <c r="O31" s="146" t="s">
        <v>136</v>
      </c>
      <c r="P31" s="146">
        <v>2</v>
      </c>
      <c r="Q31" s="146">
        <v>2</v>
      </c>
      <c r="R31" s="146" t="s">
        <v>136</v>
      </c>
      <c r="S31" s="146">
        <v>9</v>
      </c>
      <c r="T31" s="146">
        <v>9</v>
      </c>
    </row>
    <row r="32" spans="1:20" ht="24">
      <c r="A32" s="30" t="s">
        <v>446</v>
      </c>
      <c r="B32" s="58" t="s">
        <v>407</v>
      </c>
      <c r="C32" s="40" t="s">
        <v>114</v>
      </c>
      <c r="D32" s="40" t="s">
        <v>114</v>
      </c>
      <c r="E32" s="40" t="s">
        <v>114</v>
      </c>
      <c r="F32" s="40" t="s">
        <v>114</v>
      </c>
      <c r="G32" s="40" t="s">
        <v>163</v>
      </c>
      <c r="H32" s="40" t="s">
        <v>114</v>
      </c>
      <c r="I32" s="40" t="s">
        <v>163</v>
      </c>
      <c r="J32" s="40" t="s">
        <v>163</v>
      </c>
      <c r="K32" s="40" t="s">
        <v>114</v>
      </c>
      <c r="L32" s="40">
        <v>1</v>
      </c>
      <c r="M32" s="40">
        <v>8</v>
      </c>
      <c r="N32" s="40">
        <v>9</v>
      </c>
      <c r="O32" s="40" t="s">
        <v>114</v>
      </c>
      <c r="P32" s="40">
        <v>1</v>
      </c>
      <c r="Q32" s="40">
        <v>1</v>
      </c>
      <c r="R32" s="40">
        <v>1</v>
      </c>
      <c r="S32" s="40">
        <v>9</v>
      </c>
      <c r="T32" s="40">
        <v>10</v>
      </c>
    </row>
    <row r="33" spans="1:20" ht="24">
      <c r="A33" s="30" t="s">
        <v>447</v>
      </c>
      <c r="B33" s="357" t="s">
        <v>452</v>
      </c>
      <c r="C33" s="148" t="s">
        <v>163</v>
      </c>
      <c r="D33" s="148" t="s">
        <v>163</v>
      </c>
      <c r="E33" s="148" t="s">
        <v>163</v>
      </c>
      <c r="F33" s="148">
        <v>1</v>
      </c>
      <c r="G33" s="148">
        <v>1</v>
      </c>
      <c r="H33" s="148">
        <v>2</v>
      </c>
      <c r="I33" s="148">
        <v>4</v>
      </c>
      <c r="J33" s="148">
        <v>3</v>
      </c>
      <c r="K33" s="148">
        <v>7</v>
      </c>
      <c r="L33" s="148">
        <v>4</v>
      </c>
      <c r="M33" s="148">
        <v>39</v>
      </c>
      <c r="N33" s="148">
        <v>43</v>
      </c>
      <c r="O33" s="148">
        <v>6</v>
      </c>
      <c r="P33" s="148">
        <v>29</v>
      </c>
      <c r="Q33" s="148">
        <v>35</v>
      </c>
      <c r="R33" s="148">
        <v>15</v>
      </c>
      <c r="S33" s="148">
        <v>72</v>
      </c>
      <c r="T33" s="148">
        <v>87</v>
      </c>
    </row>
    <row r="34" spans="1:20" ht="24">
      <c r="A34" s="30" t="s">
        <v>448</v>
      </c>
      <c r="B34" s="363" t="s">
        <v>457</v>
      </c>
      <c r="C34" s="148" t="s">
        <v>163</v>
      </c>
      <c r="D34" s="148" t="s">
        <v>163</v>
      </c>
      <c r="E34" s="148" t="s">
        <v>163</v>
      </c>
      <c r="F34" s="148">
        <v>1</v>
      </c>
      <c r="G34" s="148">
        <v>1</v>
      </c>
      <c r="H34" s="148">
        <v>2</v>
      </c>
      <c r="I34" s="148" t="s">
        <v>163</v>
      </c>
      <c r="J34" s="148">
        <v>5</v>
      </c>
      <c r="K34" s="148">
        <v>5</v>
      </c>
      <c r="L34" s="148">
        <v>10</v>
      </c>
      <c r="M34" s="148">
        <v>32</v>
      </c>
      <c r="N34" s="148">
        <v>42</v>
      </c>
      <c r="O34" s="148">
        <v>4</v>
      </c>
      <c r="P34" s="148">
        <v>16</v>
      </c>
      <c r="Q34" s="148">
        <v>20</v>
      </c>
      <c r="R34" s="148">
        <v>15</v>
      </c>
      <c r="S34" s="148">
        <v>54</v>
      </c>
      <c r="T34" s="148">
        <v>69</v>
      </c>
    </row>
    <row r="35" spans="1:20" ht="24">
      <c r="A35" s="30" t="s">
        <v>449</v>
      </c>
      <c r="B35" s="58" t="s">
        <v>461</v>
      </c>
      <c r="C35" s="148" t="s">
        <v>163</v>
      </c>
      <c r="D35" s="148" t="s">
        <v>163</v>
      </c>
      <c r="E35" s="148" t="s">
        <v>163</v>
      </c>
      <c r="F35" s="148"/>
      <c r="G35" s="148">
        <v>1</v>
      </c>
      <c r="H35" s="148">
        <v>1</v>
      </c>
      <c r="I35" s="148">
        <v>1</v>
      </c>
      <c r="J35" s="148">
        <v>1</v>
      </c>
      <c r="K35" s="148">
        <v>2</v>
      </c>
      <c r="L35" s="148">
        <v>6</v>
      </c>
      <c r="M35" s="148">
        <v>19</v>
      </c>
      <c r="N35" s="148">
        <v>27</v>
      </c>
      <c r="O35" s="148"/>
      <c r="P35" s="148">
        <v>17</v>
      </c>
      <c r="Q35" s="148">
        <v>17</v>
      </c>
      <c r="R35" s="148">
        <f>SUM(I35,L35)</f>
        <v>7</v>
      </c>
      <c r="S35" s="148">
        <f>SUM(G35,J35,M35,P35)</f>
        <v>38</v>
      </c>
      <c r="T35" s="148">
        <f>SUM(R35,S35)</f>
        <v>45</v>
      </c>
    </row>
    <row r="36" spans="1:20" ht="24">
      <c r="A36" s="30" t="s">
        <v>450</v>
      </c>
      <c r="B36" s="58" t="s">
        <v>464</v>
      </c>
      <c r="C36" s="40" t="s">
        <v>136</v>
      </c>
      <c r="D36" s="40" t="s">
        <v>136</v>
      </c>
      <c r="E36" s="40" t="s">
        <v>136</v>
      </c>
      <c r="F36" s="40" t="s">
        <v>136</v>
      </c>
      <c r="G36" s="40" t="s">
        <v>136</v>
      </c>
      <c r="H36" s="40" t="s">
        <v>136</v>
      </c>
      <c r="I36" s="40" t="s">
        <v>136</v>
      </c>
      <c r="J36" s="40" t="s">
        <v>136</v>
      </c>
      <c r="K36" s="40" t="s">
        <v>136</v>
      </c>
      <c r="L36" s="40">
        <v>2</v>
      </c>
      <c r="M36" s="40">
        <v>9</v>
      </c>
      <c r="N36" s="40">
        <v>11</v>
      </c>
      <c r="O36" s="40" t="s">
        <v>136</v>
      </c>
      <c r="P36" s="40" t="s">
        <v>136</v>
      </c>
      <c r="Q36" s="40" t="s">
        <v>136</v>
      </c>
      <c r="R36" s="40">
        <v>2</v>
      </c>
      <c r="S36" s="40">
        <v>9</v>
      </c>
      <c r="T36" s="40">
        <v>11</v>
      </c>
    </row>
    <row r="37" spans="1:20" ht="24">
      <c r="A37" s="30" t="s">
        <v>451</v>
      </c>
      <c r="B37" s="43" t="s">
        <v>480</v>
      </c>
      <c r="C37" s="40" t="s">
        <v>136</v>
      </c>
      <c r="D37" s="40" t="s">
        <v>136</v>
      </c>
      <c r="E37" s="40" t="s">
        <v>136</v>
      </c>
      <c r="F37" s="40" t="s">
        <v>136</v>
      </c>
      <c r="G37" s="40" t="s">
        <v>136</v>
      </c>
      <c r="H37" s="40" t="s">
        <v>136</v>
      </c>
      <c r="I37" s="40" t="s">
        <v>136</v>
      </c>
      <c r="J37" s="40" t="s">
        <v>136</v>
      </c>
      <c r="K37" s="40" t="s">
        <v>136</v>
      </c>
      <c r="L37" s="40">
        <v>3</v>
      </c>
      <c r="M37" s="40">
        <v>9</v>
      </c>
      <c r="N37" s="40">
        <v>12</v>
      </c>
      <c r="O37" s="40" t="s">
        <v>136</v>
      </c>
      <c r="P37" s="40">
        <v>7</v>
      </c>
      <c r="Q37" s="40">
        <v>7</v>
      </c>
      <c r="R37" s="40">
        <v>3</v>
      </c>
      <c r="S37" s="40">
        <v>16</v>
      </c>
      <c r="T37" s="40">
        <v>19</v>
      </c>
    </row>
  </sheetData>
  <sheetProtection/>
  <mergeCells count="11">
    <mergeCell ref="I5:K5"/>
    <mergeCell ref="L5:N5"/>
    <mergeCell ref="O5:Q5"/>
    <mergeCell ref="R5:T5"/>
    <mergeCell ref="A1:W1"/>
    <mergeCell ref="A2:W2"/>
    <mergeCell ref="A4:A6"/>
    <mergeCell ref="B4:B6"/>
    <mergeCell ref="C4:T4"/>
    <mergeCell ref="C5:E5"/>
    <mergeCell ref="F5:H5"/>
  </mergeCells>
  <printOptions/>
  <pageMargins left="0.7086614173228347" right="0.7086614173228347" top="0.7480314960629921" bottom="0.7480314960629921" header="0.31496062992125984" footer="0.31496062992125984"/>
  <pageSetup firstPageNumber="58" useFirstPageNumber="1" horizontalDpi="600" verticalDpi="600" orientation="landscape" paperSize="9" scale="80" r:id="rId1"/>
  <headerFooter>
    <oddHeader>&amp;L&amp;"TH SarabunPSK,ธรรมดา"&amp;12สำนักงานการศึกษาเอกชนจังหวัดนราธิวาส&amp;R&amp;"TH SarabunPSK,ธรรมดา"&amp;P</oddHeader>
    <oddFooter>&amp;R&amp;"TH SarabunPSK,ธรรมดา"งานเทคโนโลยีสารสนเทศ กลุ่มแผนงานและยุทธศาสตร์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Q19"/>
  <sheetViews>
    <sheetView view="pageLayout" workbookViewId="0" topLeftCell="A4">
      <selection activeCell="B4" sqref="B4:B6"/>
    </sheetView>
  </sheetViews>
  <sheetFormatPr defaultColWidth="9.140625" defaultRowHeight="15"/>
  <cols>
    <col min="1" max="1" width="4.7109375" style="3" customWidth="1"/>
    <col min="2" max="2" width="19.57421875" style="3" customWidth="1"/>
    <col min="3" max="4" width="6.8515625" style="3" customWidth="1"/>
    <col min="5" max="5" width="7.57421875" style="3" customWidth="1"/>
    <col min="6" max="7" width="6.8515625" style="3" customWidth="1"/>
    <col min="8" max="8" width="5.8515625" style="3" customWidth="1"/>
    <col min="9" max="10" width="6.8515625" style="3" customWidth="1"/>
    <col min="11" max="11" width="7.421875" style="3" customWidth="1"/>
    <col min="12" max="13" width="6.8515625" style="3" customWidth="1"/>
    <col min="14" max="14" width="7.00390625" style="3" customWidth="1"/>
    <col min="15" max="16" width="6.8515625" style="3" customWidth="1"/>
    <col min="17" max="17" width="9.57421875" style="3" customWidth="1"/>
    <col min="18" max="19" width="6.8515625" style="3" customWidth="1"/>
    <col min="20" max="20" width="8.8515625" style="3" customWidth="1"/>
    <col min="21" max="23" width="7.140625" style="3" customWidth="1"/>
    <col min="24" max="16384" width="9.140625" style="3" customWidth="1"/>
  </cols>
  <sheetData>
    <row r="1" spans="1:43" s="13" customFormat="1" ht="27.75" customHeight="1">
      <c r="A1" s="619" t="s">
        <v>1834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s="13" customFormat="1" ht="27" customHeight="1">
      <c r="A2" s="620" t="s">
        <v>117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</row>
    <row r="3" spans="1:43" s="13" customFormat="1" ht="9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20" s="15" customFormat="1" ht="22.5" customHeight="1">
      <c r="A4" s="611" t="s">
        <v>0</v>
      </c>
      <c r="B4" s="614" t="s">
        <v>143</v>
      </c>
      <c r="C4" s="608" t="s">
        <v>43</v>
      </c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617"/>
      <c r="S4" s="617"/>
      <c r="T4" s="608"/>
    </row>
    <row r="5" spans="1:20" s="19" customFormat="1" ht="22.5" customHeight="1">
      <c r="A5" s="612"/>
      <c r="B5" s="615"/>
      <c r="C5" s="609" t="s">
        <v>73</v>
      </c>
      <c r="D5" s="618"/>
      <c r="E5" s="622"/>
      <c r="F5" s="608" t="s">
        <v>74</v>
      </c>
      <c r="G5" s="608"/>
      <c r="H5" s="608"/>
      <c r="I5" s="608" t="s">
        <v>75</v>
      </c>
      <c r="J5" s="608"/>
      <c r="K5" s="608"/>
      <c r="L5" s="608" t="s">
        <v>158</v>
      </c>
      <c r="M5" s="608"/>
      <c r="N5" s="608"/>
      <c r="O5" s="609" t="s">
        <v>76</v>
      </c>
      <c r="P5" s="618"/>
      <c r="Q5" s="618"/>
      <c r="R5" s="608" t="s">
        <v>44</v>
      </c>
      <c r="S5" s="608"/>
      <c r="T5" s="608"/>
    </row>
    <row r="6" spans="1:20" s="19" customFormat="1" ht="24" customHeight="1">
      <c r="A6" s="613"/>
      <c r="B6" s="616"/>
      <c r="C6" s="157" t="s">
        <v>45</v>
      </c>
      <c r="D6" s="157" t="s">
        <v>46</v>
      </c>
      <c r="E6" s="156" t="s">
        <v>25</v>
      </c>
      <c r="F6" s="157" t="s">
        <v>45</v>
      </c>
      <c r="G6" s="157" t="s">
        <v>46</v>
      </c>
      <c r="H6" s="156" t="s">
        <v>25</v>
      </c>
      <c r="I6" s="157" t="s">
        <v>45</v>
      </c>
      <c r="J6" s="157" t="s">
        <v>46</v>
      </c>
      <c r="K6" s="156" t="s">
        <v>25</v>
      </c>
      <c r="L6" s="157" t="s">
        <v>45</v>
      </c>
      <c r="M6" s="157" t="s">
        <v>46</v>
      </c>
      <c r="N6" s="156" t="s">
        <v>25</v>
      </c>
      <c r="O6" s="157" t="s">
        <v>45</v>
      </c>
      <c r="P6" s="157" t="s">
        <v>46</v>
      </c>
      <c r="Q6" s="155" t="s">
        <v>25</v>
      </c>
      <c r="R6" s="45" t="s">
        <v>45</v>
      </c>
      <c r="S6" s="45" t="s">
        <v>46</v>
      </c>
      <c r="T6" s="48" t="s">
        <v>25</v>
      </c>
    </row>
    <row r="7" spans="1:20" ht="24">
      <c r="A7" s="36">
        <v>1</v>
      </c>
      <c r="B7" s="38" t="s">
        <v>144</v>
      </c>
      <c r="C7" s="37" t="s">
        <v>136</v>
      </c>
      <c r="D7" s="37" t="s">
        <v>136</v>
      </c>
      <c r="E7" s="37" t="s">
        <v>136</v>
      </c>
      <c r="F7" s="37">
        <v>2</v>
      </c>
      <c r="G7" s="37">
        <v>6</v>
      </c>
      <c r="H7" s="37">
        <v>8</v>
      </c>
      <c r="I7" s="37">
        <v>1</v>
      </c>
      <c r="J7" s="37">
        <v>16</v>
      </c>
      <c r="K7" s="37">
        <v>17</v>
      </c>
      <c r="L7" s="37">
        <v>30</v>
      </c>
      <c r="M7" s="37">
        <v>165</v>
      </c>
      <c r="N7" s="37">
        <v>195</v>
      </c>
      <c r="O7" s="37">
        <v>14</v>
      </c>
      <c r="P7" s="37">
        <v>48</v>
      </c>
      <c r="Q7" s="37">
        <v>62</v>
      </c>
      <c r="R7" s="37">
        <v>47</v>
      </c>
      <c r="S7" s="37">
        <v>235</v>
      </c>
      <c r="T7" s="37">
        <f>H7+K7+N7+Q7</f>
        <v>282</v>
      </c>
    </row>
    <row r="8" spans="1:20" ht="24">
      <c r="A8" s="36">
        <v>2</v>
      </c>
      <c r="B8" s="38" t="s">
        <v>145</v>
      </c>
      <c r="C8" s="43">
        <v>0</v>
      </c>
      <c r="D8" s="43">
        <v>1</v>
      </c>
      <c r="E8" s="43">
        <v>1</v>
      </c>
      <c r="F8" s="43">
        <v>2</v>
      </c>
      <c r="G8" s="43">
        <v>1</v>
      </c>
      <c r="H8" s="43">
        <v>3</v>
      </c>
      <c r="I8" s="43">
        <v>6</v>
      </c>
      <c r="J8" s="43">
        <v>16</v>
      </c>
      <c r="K8" s="43">
        <v>22</v>
      </c>
      <c r="L8" s="43">
        <v>9</v>
      </c>
      <c r="M8" s="43">
        <v>51</v>
      </c>
      <c r="N8" s="43">
        <v>60</v>
      </c>
      <c r="O8" s="43">
        <v>2</v>
      </c>
      <c r="P8" s="43">
        <v>4</v>
      </c>
      <c r="Q8" s="43">
        <v>6</v>
      </c>
      <c r="R8" s="43">
        <v>19</v>
      </c>
      <c r="S8" s="43">
        <v>73</v>
      </c>
      <c r="T8" s="43">
        <f>SUM(R8:S8)</f>
        <v>92</v>
      </c>
    </row>
    <row r="9" spans="1:25" ht="24">
      <c r="A9" s="36">
        <v>3</v>
      </c>
      <c r="B9" s="38" t="s">
        <v>146</v>
      </c>
      <c r="C9" s="43" t="s">
        <v>114</v>
      </c>
      <c r="D9" s="43" t="s">
        <v>114</v>
      </c>
      <c r="E9" s="43" t="s">
        <v>114</v>
      </c>
      <c r="F9" s="43" t="s">
        <v>114</v>
      </c>
      <c r="G9" s="43" t="s">
        <v>114</v>
      </c>
      <c r="H9" s="43" t="s">
        <v>114</v>
      </c>
      <c r="I9" s="43" t="s">
        <v>114</v>
      </c>
      <c r="J9" s="43" t="s">
        <v>114</v>
      </c>
      <c r="K9" s="43" t="s">
        <v>114</v>
      </c>
      <c r="L9" s="43" t="s">
        <v>114</v>
      </c>
      <c r="M9" s="43">
        <v>7</v>
      </c>
      <c r="N9" s="43" t="s">
        <v>114</v>
      </c>
      <c r="O9" s="43" t="s">
        <v>114</v>
      </c>
      <c r="P9" s="43">
        <v>2</v>
      </c>
      <c r="Q9" s="43" t="s">
        <v>114</v>
      </c>
      <c r="R9" s="43" t="s">
        <v>114</v>
      </c>
      <c r="S9" s="43" t="s">
        <v>114</v>
      </c>
      <c r="T9" s="43">
        <v>9</v>
      </c>
      <c r="U9" s="159"/>
      <c r="V9" s="159"/>
      <c r="W9" s="159"/>
      <c r="X9" s="159"/>
      <c r="Y9" s="159"/>
    </row>
    <row r="10" spans="1:20" ht="24">
      <c r="A10" s="36">
        <v>4</v>
      </c>
      <c r="B10" s="38" t="s">
        <v>147</v>
      </c>
      <c r="C10" s="43" t="s">
        <v>114</v>
      </c>
      <c r="D10" s="43" t="s">
        <v>114</v>
      </c>
      <c r="E10" s="43" t="s">
        <v>114</v>
      </c>
      <c r="F10" s="43">
        <v>1</v>
      </c>
      <c r="G10" s="43">
        <v>2</v>
      </c>
      <c r="H10" s="43">
        <v>3</v>
      </c>
      <c r="I10" s="43">
        <v>2</v>
      </c>
      <c r="J10" s="43">
        <f aca="true" t="shared" si="0" ref="J10:S10">SUM(J4:J9)</f>
        <v>32</v>
      </c>
      <c r="K10" s="43">
        <f t="shared" si="0"/>
        <v>39</v>
      </c>
      <c r="L10" s="43">
        <f t="shared" si="0"/>
        <v>39</v>
      </c>
      <c r="M10" s="43">
        <f t="shared" si="0"/>
        <v>223</v>
      </c>
      <c r="N10" s="43">
        <f t="shared" si="0"/>
        <v>255</v>
      </c>
      <c r="O10" s="43">
        <f t="shared" si="0"/>
        <v>16</v>
      </c>
      <c r="P10" s="43">
        <f t="shared" si="0"/>
        <v>54</v>
      </c>
      <c r="Q10" s="43">
        <f t="shared" si="0"/>
        <v>68</v>
      </c>
      <c r="R10" s="43">
        <f t="shared" si="0"/>
        <v>66</v>
      </c>
      <c r="S10" s="43">
        <f t="shared" si="0"/>
        <v>308</v>
      </c>
      <c r="T10" s="43">
        <f aca="true" t="shared" si="1" ref="T10:T16">SUM(R10:S10)</f>
        <v>374</v>
      </c>
    </row>
    <row r="11" spans="1:20" ht="24">
      <c r="A11" s="36">
        <v>5</v>
      </c>
      <c r="B11" s="38" t="s">
        <v>148</v>
      </c>
      <c r="C11" s="43">
        <v>0</v>
      </c>
      <c r="D11" s="43">
        <v>0</v>
      </c>
      <c r="E11" s="43">
        <v>0</v>
      </c>
      <c r="F11" s="43">
        <v>1</v>
      </c>
      <c r="G11" s="43">
        <v>0</v>
      </c>
      <c r="H11" s="43">
        <v>1</v>
      </c>
      <c r="I11" s="43">
        <v>1</v>
      </c>
      <c r="J11" s="43">
        <v>3</v>
      </c>
      <c r="K11" s="43">
        <v>4</v>
      </c>
      <c r="L11" s="43">
        <v>5</v>
      </c>
      <c r="M11" s="43">
        <v>18</v>
      </c>
      <c r="N11" s="43">
        <v>23</v>
      </c>
      <c r="O11" s="43">
        <v>0</v>
      </c>
      <c r="P11" s="43">
        <v>2</v>
      </c>
      <c r="Q11" s="43">
        <v>2</v>
      </c>
      <c r="R11" s="43">
        <v>7</v>
      </c>
      <c r="S11" s="43">
        <v>22</v>
      </c>
      <c r="T11" s="43">
        <f t="shared" si="1"/>
        <v>29</v>
      </c>
    </row>
    <row r="12" spans="1:20" ht="24">
      <c r="A12" s="36">
        <v>6</v>
      </c>
      <c r="B12" s="38" t="s">
        <v>149</v>
      </c>
      <c r="C12" s="82" t="s">
        <v>136</v>
      </c>
      <c r="D12" s="82" t="s">
        <v>136</v>
      </c>
      <c r="E12" s="82" t="s">
        <v>136</v>
      </c>
      <c r="F12" s="44">
        <v>1</v>
      </c>
      <c r="G12" s="44">
        <v>10</v>
      </c>
      <c r="H12" s="44">
        <f>SUM(F12:G12)</f>
        <v>11</v>
      </c>
      <c r="I12" s="82"/>
      <c r="J12" s="44">
        <v>4</v>
      </c>
      <c r="K12" s="44">
        <f>SUM(J12)</f>
        <v>4</v>
      </c>
      <c r="L12" s="44">
        <v>26</v>
      </c>
      <c r="M12" s="44">
        <v>109</v>
      </c>
      <c r="N12" s="44">
        <f>SUM(L12:M12)</f>
        <v>135</v>
      </c>
      <c r="O12" s="44">
        <v>3</v>
      </c>
      <c r="P12" s="44">
        <v>26</v>
      </c>
      <c r="Q12" s="44">
        <f>SUM(O12:P12)</f>
        <v>29</v>
      </c>
      <c r="R12" s="44">
        <v>30</v>
      </c>
      <c r="S12" s="44">
        <v>149</v>
      </c>
      <c r="T12" s="44">
        <f t="shared" si="1"/>
        <v>179</v>
      </c>
    </row>
    <row r="13" spans="1:20" ht="24">
      <c r="A13" s="36">
        <v>7</v>
      </c>
      <c r="B13" s="38" t="s">
        <v>150</v>
      </c>
      <c r="C13" s="43" t="s">
        <v>114</v>
      </c>
      <c r="D13" s="43" t="s">
        <v>114</v>
      </c>
      <c r="E13" s="43" t="s">
        <v>114</v>
      </c>
      <c r="F13" s="43">
        <v>0</v>
      </c>
      <c r="G13" s="43">
        <v>1</v>
      </c>
      <c r="H13" s="43">
        <v>1</v>
      </c>
      <c r="I13" s="43">
        <v>0</v>
      </c>
      <c r="J13" s="43">
        <v>1</v>
      </c>
      <c r="K13" s="43">
        <v>1</v>
      </c>
      <c r="L13" s="43">
        <v>5</v>
      </c>
      <c r="M13" s="43">
        <v>23</v>
      </c>
      <c r="N13" s="43">
        <v>28</v>
      </c>
      <c r="O13" s="43">
        <v>0</v>
      </c>
      <c r="P13" s="43">
        <v>3</v>
      </c>
      <c r="Q13" s="43">
        <v>3</v>
      </c>
      <c r="R13" s="43">
        <v>5</v>
      </c>
      <c r="S13" s="43">
        <v>28</v>
      </c>
      <c r="T13" s="43">
        <f t="shared" si="1"/>
        <v>33</v>
      </c>
    </row>
    <row r="14" spans="1:20" ht="24">
      <c r="A14" s="36">
        <v>8</v>
      </c>
      <c r="B14" s="38" t="s">
        <v>151</v>
      </c>
      <c r="C14" s="158">
        <v>0</v>
      </c>
      <c r="D14" s="158">
        <v>0</v>
      </c>
      <c r="E14" s="158">
        <v>0</v>
      </c>
      <c r="F14" s="158">
        <v>0</v>
      </c>
      <c r="G14" s="158">
        <v>0</v>
      </c>
      <c r="H14" s="158">
        <v>0</v>
      </c>
      <c r="I14" s="158">
        <v>0</v>
      </c>
      <c r="J14" s="158">
        <v>0</v>
      </c>
      <c r="K14" s="158">
        <v>0</v>
      </c>
      <c r="L14" s="158">
        <v>4</v>
      </c>
      <c r="M14" s="158">
        <v>23</v>
      </c>
      <c r="N14" s="158">
        <v>27</v>
      </c>
      <c r="O14" s="158">
        <v>0</v>
      </c>
      <c r="P14" s="158">
        <v>16</v>
      </c>
      <c r="Q14" s="158">
        <v>16</v>
      </c>
      <c r="R14" s="158">
        <v>4</v>
      </c>
      <c r="S14" s="158">
        <v>39</v>
      </c>
      <c r="T14" s="158">
        <f t="shared" si="1"/>
        <v>43</v>
      </c>
    </row>
    <row r="15" spans="1:20" ht="24">
      <c r="A15" s="36">
        <v>9</v>
      </c>
      <c r="B15" s="38" t="s">
        <v>152</v>
      </c>
      <c r="C15" s="43" t="s">
        <v>114</v>
      </c>
      <c r="D15" s="43" t="s">
        <v>114</v>
      </c>
      <c r="E15" s="43" t="s">
        <v>114</v>
      </c>
      <c r="F15" s="43" t="s">
        <v>114</v>
      </c>
      <c r="G15" s="43" t="s">
        <v>114</v>
      </c>
      <c r="H15" s="43" t="s">
        <v>114</v>
      </c>
      <c r="I15" s="43" t="s">
        <v>114</v>
      </c>
      <c r="J15" s="43" t="s">
        <v>114</v>
      </c>
      <c r="K15" s="43" t="s">
        <v>114</v>
      </c>
      <c r="L15" s="43">
        <v>1</v>
      </c>
      <c r="M15" s="43">
        <v>8</v>
      </c>
      <c r="N15" s="43">
        <v>9</v>
      </c>
      <c r="O15" s="43"/>
      <c r="P15" s="43">
        <v>1</v>
      </c>
      <c r="Q15" s="43">
        <v>1</v>
      </c>
      <c r="R15" s="43">
        <v>1</v>
      </c>
      <c r="S15" s="43">
        <v>9</v>
      </c>
      <c r="T15" s="43">
        <f t="shared" si="1"/>
        <v>10</v>
      </c>
    </row>
    <row r="16" spans="1:20" ht="24">
      <c r="A16" s="358">
        <v>10</v>
      </c>
      <c r="B16" s="368" t="s">
        <v>153</v>
      </c>
      <c r="C16" s="164"/>
      <c r="D16" s="164"/>
      <c r="E16" s="164"/>
      <c r="F16" s="164">
        <v>2</v>
      </c>
      <c r="G16" s="164">
        <v>3</v>
      </c>
      <c r="H16" s="164">
        <v>5</v>
      </c>
      <c r="I16" s="164">
        <v>5</v>
      </c>
      <c r="J16" s="164">
        <v>9</v>
      </c>
      <c r="K16" s="164">
        <v>14</v>
      </c>
      <c r="L16" s="164">
        <v>20</v>
      </c>
      <c r="M16" s="164">
        <v>90</v>
      </c>
      <c r="N16" s="164">
        <v>110</v>
      </c>
      <c r="O16" s="164">
        <v>10</v>
      </c>
      <c r="P16" s="164">
        <v>62</v>
      </c>
      <c r="Q16" s="164">
        <v>72</v>
      </c>
      <c r="R16" s="164">
        <v>37</v>
      </c>
      <c r="S16" s="164">
        <v>164</v>
      </c>
      <c r="T16" s="164">
        <f t="shared" si="1"/>
        <v>201</v>
      </c>
    </row>
    <row r="17" spans="1:20" ht="24">
      <c r="A17" s="36">
        <v>11</v>
      </c>
      <c r="B17" s="38" t="s">
        <v>154</v>
      </c>
      <c r="C17" s="37"/>
      <c r="D17" s="37"/>
      <c r="E17" s="37"/>
      <c r="F17" s="37"/>
      <c r="G17" s="37"/>
      <c r="H17" s="37"/>
      <c r="I17" s="37"/>
      <c r="J17" s="37"/>
      <c r="K17" s="37"/>
      <c r="L17" s="11">
        <f>SUM(L15:L16)</f>
        <v>21</v>
      </c>
      <c r="M17" s="11">
        <f>SUM(M15:M16)</f>
        <v>98</v>
      </c>
      <c r="N17" s="11">
        <f>SUM(N15:N16)</f>
        <v>119</v>
      </c>
      <c r="O17" s="11" t="s">
        <v>120</v>
      </c>
      <c r="P17" s="11">
        <v>7</v>
      </c>
      <c r="Q17" s="11">
        <v>7</v>
      </c>
      <c r="R17" s="11">
        <f>SUM(R15:R16)</f>
        <v>38</v>
      </c>
      <c r="S17" s="11">
        <f>SUM(S15:S16)</f>
        <v>173</v>
      </c>
      <c r="T17" s="11">
        <f>SUM(R17:S17)</f>
        <v>211</v>
      </c>
    </row>
    <row r="18" spans="1:20" ht="24">
      <c r="A18" s="36">
        <v>12</v>
      </c>
      <c r="B18" s="38" t="s">
        <v>155</v>
      </c>
      <c r="C18" s="43" t="s">
        <v>114</v>
      </c>
      <c r="D18" s="43" t="s">
        <v>114</v>
      </c>
      <c r="E18" s="43" t="s">
        <v>114</v>
      </c>
      <c r="F18" s="43" t="s">
        <v>114</v>
      </c>
      <c r="G18" s="43" t="s">
        <v>114</v>
      </c>
      <c r="H18" s="43" t="s">
        <v>114</v>
      </c>
      <c r="I18" s="43" t="s">
        <v>114</v>
      </c>
      <c r="J18" s="43" t="s">
        <v>114</v>
      </c>
      <c r="K18" s="43" t="s">
        <v>114</v>
      </c>
      <c r="L18" s="43" t="s">
        <v>114</v>
      </c>
      <c r="M18" s="43" t="s">
        <v>114</v>
      </c>
      <c r="N18" s="43" t="s">
        <v>114</v>
      </c>
      <c r="O18" s="43" t="s">
        <v>114</v>
      </c>
      <c r="P18" s="43" t="s">
        <v>114</v>
      </c>
      <c r="Q18" s="43" t="s">
        <v>114</v>
      </c>
      <c r="R18" s="43" t="s">
        <v>114</v>
      </c>
      <c r="S18" s="43" t="s">
        <v>114</v>
      </c>
      <c r="T18" s="43" t="s">
        <v>114</v>
      </c>
    </row>
    <row r="19" spans="1:20" ht="24">
      <c r="A19" s="36">
        <v>13</v>
      </c>
      <c r="B19" s="38" t="s">
        <v>156</v>
      </c>
      <c r="C19" s="43" t="s">
        <v>114</v>
      </c>
      <c r="D19" s="43" t="s">
        <v>114</v>
      </c>
      <c r="E19" s="43" t="s">
        <v>114</v>
      </c>
      <c r="F19" s="43" t="s">
        <v>114</v>
      </c>
      <c r="G19" s="43" t="s">
        <v>114</v>
      </c>
      <c r="H19" s="43" t="s">
        <v>114</v>
      </c>
      <c r="I19" s="43" t="s">
        <v>114</v>
      </c>
      <c r="J19" s="43" t="s">
        <v>114</v>
      </c>
      <c r="K19" s="43" t="s">
        <v>114</v>
      </c>
      <c r="L19" s="43" t="s">
        <v>114</v>
      </c>
      <c r="M19" s="43" t="s">
        <v>114</v>
      </c>
      <c r="N19" s="43" t="s">
        <v>114</v>
      </c>
      <c r="O19" s="43" t="s">
        <v>114</v>
      </c>
      <c r="P19" s="43" t="s">
        <v>114</v>
      </c>
      <c r="Q19" s="43" t="s">
        <v>114</v>
      </c>
      <c r="R19" s="43" t="s">
        <v>114</v>
      </c>
      <c r="S19" s="43" t="s">
        <v>114</v>
      </c>
      <c r="T19" s="43" t="s">
        <v>114</v>
      </c>
    </row>
  </sheetData>
  <sheetProtection/>
  <mergeCells count="11">
    <mergeCell ref="I5:K5"/>
    <mergeCell ref="L5:N5"/>
    <mergeCell ref="O5:Q5"/>
    <mergeCell ref="R5:T5"/>
    <mergeCell ref="A1:W1"/>
    <mergeCell ref="A2:W2"/>
    <mergeCell ref="B4:B6"/>
    <mergeCell ref="A4:A6"/>
    <mergeCell ref="C4:T4"/>
    <mergeCell ref="C5:E5"/>
    <mergeCell ref="F5:H5"/>
  </mergeCells>
  <printOptions/>
  <pageMargins left="0.7086614173228347" right="0.7086614173228347" top="0.7480314960629921" bottom="0.7480314960629921" header="0.31496062992125984" footer="0.31496062992125984"/>
  <pageSetup firstPageNumber="63" useFirstPageNumber="1" horizontalDpi="600" verticalDpi="600" orientation="landscape" paperSize="9" scale="80" r:id="rId1"/>
  <headerFooter>
    <oddHeader>&amp;L&amp;"TH SarabunPSK,ธรรมดา"&amp;12สำนักงานการศึกษาเอกชนจังหวัดนราธิวาส&amp;R&amp;"TH SarabunPSK,ธรรมดา"&amp;P&amp;"-,ธรรมดา"
</oddHeader>
    <oddFooter>&amp;R&amp;"TH SarabunPSK,ธรรมดา"งานเทคโนโลยีสารสนเทศ กลุ่มแผนงานและยุทธศาสตร์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KKD</cp:lastModifiedBy>
  <cp:lastPrinted>2013-08-26T08:28:56Z</cp:lastPrinted>
  <dcterms:created xsi:type="dcterms:W3CDTF">2013-01-10T02:26:46Z</dcterms:created>
  <dcterms:modified xsi:type="dcterms:W3CDTF">2013-09-02T10:03:04Z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